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25" yWindow="8505" windowWidth="9270" windowHeight="1245" tabRatio="857" activeTab="0"/>
  </bookViews>
  <sheets>
    <sheet name="1. Экономика" sheetId="1" r:id="rId1"/>
    <sheet name="Расх. по целям" sheetId="2" state="hidden" r:id="rId2"/>
  </sheets>
  <externalReferences>
    <externalReference r:id="rId5"/>
  </externalReferences>
  <definedNames>
    <definedName name="_xlnm.Print_Area" localSheetId="0">'1. Экономика'!$A$1:$M$1367</definedName>
  </definedNames>
  <calcPr fullCalcOnLoad="1"/>
</workbook>
</file>

<file path=xl/sharedStrings.xml><?xml version="1.0" encoding="utf-8"?>
<sst xmlns="http://schemas.openxmlformats.org/spreadsheetml/2006/main" count="6533" uniqueCount="1757">
  <si>
    <t>Единица измерения</t>
  </si>
  <si>
    <t>млн.тенге</t>
  </si>
  <si>
    <t>Всего</t>
  </si>
  <si>
    <t>Мероприятия:</t>
  </si>
  <si>
    <t>-</t>
  </si>
  <si>
    <t>ДИ</t>
  </si>
  <si>
    <t>ИТОГО, в том числе:</t>
  </si>
  <si>
    <t>РБ</t>
  </si>
  <si>
    <t>МБ</t>
  </si>
  <si>
    <t>Наименование</t>
  </si>
  <si>
    <t>Ответственные за исполнение</t>
  </si>
  <si>
    <t>раз в год</t>
  </si>
  <si>
    <t>млн. тенге</t>
  </si>
  <si>
    <t>1.Образование</t>
  </si>
  <si>
    <t>УО</t>
  </si>
  <si>
    <t>Обеспечение повышения квалификации работников технического и профессионального образования</t>
  </si>
  <si>
    <t>УО, акимы городов и районов</t>
  </si>
  <si>
    <t>Сохранение и расширение сети специальных коррекционных организаций, классов при общеобразовательных школах</t>
  </si>
  <si>
    <t>госзаказ</t>
  </si>
  <si>
    <t>Реализация государственного общеобразовательного заказа по дошкольному обучению и воспитанию</t>
  </si>
  <si>
    <t xml:space="preserve">Обеспечение дошкольных организаций технологическим оборудованием  </t>
  </si>
  <si>
    <t>Переподготовка кадров для дошкольных организаций  образования</t>
  </si>
  <si>
    <t>УО, УКЗиСП, акимы городов и районов</t>
  </si>
  <si>
    <t>Обеспечение создания и функционирования отраслевых и региональных советов в развитии ТиПО и подготовке кадров</t>
  </si>
  <si>
    <t>Заключение меморандумов и соглашений по сотрудничеству в области подготовки кадров технического и обслуживающего труда</t>
  </si>
  <si>
    <t>Меморан-думы, соглашения</t>
  </si>
  <si>
    <t>Расширение сети организаций дополнительного образования, спортивных секций в общеобразовательных школах</t>
  </si>
  <si>
    <t>Внедрение электронного обучения в организациях среднего образования</t>
  </si>
  <si>
    <t>Организация пилотного проекта по внедрению информационной системы выявления и учета детей-сирот и детей оставшихся без попечения родителей</t>
  </si>
  <si>
    <t xml:space="preserve">Проект </t>
  </si>
  <si>
    <t>Организация и проведение акций и рейдов по выявлению детей, находящихся в трудной жизненной ситуации «Дорога в школу», «Забота», «Дети в ночном городе», «Подросток» и др.</t>
  </si>
  <si>
    <t>Акции и рейды</t>
  </si>
  <si>
    <t>Создание информационных систем здравоохранения</t>
  </si>
  <si>
    <t>Подготовка специалистов в организациях технического и профессионального образования, послесреднего образования</t>
  </si>
  <si>
    <t>Централизованный закуп вакцин и других медицинских иммунобиологических препаратов для проведения иммунопрофилактики населения</t>
  </si>
  <si>
    <t>Скрининг женщин на выявление рака шейки матки и  рака  молочной  железы</t>
  </si>
  <si>
    <t>Проведение капитального ремонта объектов здравоохранения в целях обеспечения их технического состояния в соответствии с СанПиН</t>
  </si>
  <si>
    <t>Профилактика и борьба со СПИДом</t>
  </si>
  <si>
    <t>Обеспечение медицинской помощи лицам, страдающим туберкулезом, инфекционными, психическими заболеваниями и   расстройствами</t>
  </si>
  <si>
    <t>Обеспечение профессионального обучения безработных по востребованным  специальностям в соответствии с потребностями рынка труда и повышение их конкурентноспособности</t>
  </si>
  <si>
    <t xml:space="preserve">УКЗСП, акимы городов и районов   </t>
  </si>
  <si>
    <t>Рабочие места</t>
  </si>
  <si>
    <t>Организация оплачиваемых общественных работ, как одной из форм временной занятости населения</t>
  </si>
  <si>
    <t>Организация  и проведение ярмарок вакансий, включая специализированные</t>
  </si>
  <si>
    <t xml:space="preserve">Создание социальных рабочих мест для безработных с частичным субсидированием заработной платы </t>
  </si>
  <si>
    <t xml:space="preserve">УКЗСП, акимы городов и районов  </t>
  </si>
  <si>
    <t>УКЗСП</t>
  </si>
  <si>
    <t>Предоставление специальных социальных услуг для престарелых и инвалидов в медико-социальных учреждениях (организациях) общего типа</t>
  </si>
  <si>
    <t>Предоставление специальных социальных услуг для инвалидов с психоневрологическими заболеваниями, в  психоневрологических медико-социальных учреждениях (организациях)</t>
  </si>
  <si>
    <t>Содержание отделений соцпомощи на дому</t>
  </si>
  <si>
    <t xml:space="preserve">Предоставление специальных социальных услуг для детей-инвалидов в реабилитационных центрах в условиях полустационара </t>
  </si>
  <si>
    <t>УК</t>
  </si>
  <si>
    <t>УК, аким Мунайлинского района</t>
  </si>
  <si>
    <t>Реализация плана мероприятий по выполнению Государственной программы по развитию и фукционированию языков на 2011-2020гг.</t>
  </si>
  <si>
    <t>Проведение социологических исследований в различных группах по изучению языковой ситуации на территории области</t>
  </si>
  <si>
    <t xml:space="preserve">Проведение  конкурсов, олимпиад, «круглых столов», акций, форумов, культурно-массовых, общественно-политических мероприятий  по вопросам развития государственного языка и других языков народа Казахстана </t>
  </si>
  <si>
    <t>Подготовка и участие в международных соревнованиях по видам спорта (в том числе в чемпионатах Мира, Азии по видам спорта)</t>
  </si>
  <si>
    <t>Изготовление рекламно-информационной продукции</t>
  </si>
  <si>
    <t>Реализация социальных проектов молодёжными организациями Мангистауской области на основе социального заказа</t>
  </si>
  <si>
    <t>Организация ежегодной молодежной премии «Жас Тулпар»</t>
  </si>
  <si>
    <t>Организация и проведение областных и одних республиканских Дельфийских игр</t>
  </si>
  <si>
    <t>УВП</t>
  </si>
  <si>
    <t>Проведение  конкурсов среди НПО по реализации социально значимых проектов в рамках государственного социального заказа</t>
  </si>
  <si>
    <t>Организация государственного заказа на проведение государственной информационной политики через средства массовой информации</t>
  </si>
  <si>
    <t xml:space="preserve">              млн.тенге</t>
  </si>
  <si>
    <t>Разработка и реализация годового, тематических медиа-планов, планов информационной работы</t>
  </si>
  <si>
    <t xml:space="preserve">Организация и проведение мониторинга общественно-политических средств массовой информации по основным направлениям государственной политики и норм законодательства РК </t>
  </si>
  <si>
    <t>УФКиС</t>
  </si>
  <si>
    <t xml:space="preserve">Материально-техническое оснащение спортивных организаций на местном уровне </t>
  </si>
  <si>
    <t>Проведение ежегодного конкурса "Жыл адамы"</t>
  </si>
  <si>
    <t>Ежегодное чествование журналистов</t>
  </si>
  <si>
    <t>Улучшение работы патологоанатомической службы</t>
  </si>
  <si>
    <t>Содержание центра адаптации и интеграции оралманов</t>
  </si>
  <si>
    <t>УвМП</t>
  </si>
  <si>
    <t>Организация игр КВН среди молодежи региона</t>
  </si>
  <si>
    <t>УЗ</t>
  </si>
  <si>
    <t>Оказание содействия в трудовом и бытовом устройсте лицам, освобожденным из мест лишения свободы</t>
  </si>
  <si>
    <t>Обеспечение больных туберкулезом противотуберкулезными препаратами</t>
  </si>
  <si>
    <t>Обеспечение сопровождения сурдопереводом  транслирования новостных  телепередач</t>
  </si>
  <si>
    <t>УКЗСП, акимы городов и районов,УПТиАД</t>
  </si>
  <si>
    <t>УДР</t>
  </si>
  <si>
    <t>Проведение мероприятий "Мерейлі отбасы"</t>
  </si>
  <si>
    <t xml:space="preserve">Проведение социологических исследований состояния молодежи </t>
  </si>
  <si>
    <t>2016 год</t>
  </si>
  <si>
    <t>УТ</t>
  </si>
  <si>
    <t>Проведение социологических исследований по изучению общественно-политической ситуации в регионе в рамках государственного социального заказа</t>
  </si>
  <si>
    <t>Капитальный ремонт организаций ТиПО</t>
  </si>
  <si>
    <t>Проведение капитального ремонта в школах</t>
  </si>
  <si>
    <t>2017 год</t>
  </si>
  <si>
    <t>2018 год</t>
  </si>
  <si>
    <t>2019 год</t>
  </si>
  <si>
    <t>2020 год</t>
  </si>
  <si>
    <t>Ежегодное проведение туристских мероприятий (форумы, инфотуры, конференции, выставки)</t>
  </si>
  <si>
    <t>Ежегодное участие в международных, республиканских и региональных  туристских выставках и форумах</t>
  </si>
  <si>
    <t>Проведение семинаров-тренингов, мастер-классов для персонала мест размещений и туристских фирм</t>
  </si>
  <si>
    <t>УО, УТ</t>
  </si>
  <si>
    <t>средства не требуются</t>
  </si>
  <si>
    <t>УКЗСП, акимы городов и районов, УВП</t>
  </si>
  <si>
    <t xml:space="preserve">УКЗСП, акимы городов и районов УВП  </t>
  </si>
  <si>
    <t>Предоставление  стандартов специальных социальных услуг (в условиях временного пребывания в центрах социальной адаптации лиц, не имеющих определенного места жительства)</t>
  </si>
  <si>
    <t>Размещение государственного социального заказа на развитие служб инватакси</t>
  </si>
  <si>
    <t>Реставрация объектов памятника истории  и  культуры  некрополя   "Жамбауыл"  Мунайлинского района</t>
  </si>
  <si>
    <t>Строительство детского сада на 320 мест в мкр Арай г. Жанаозен</t>
  </si>
  <si>
    <t>Строительство пристройки к школе №15 г. Жанаозен</t>
  </si>
  <si>
    <t>Средства не требуется</t>
  </si>
  <si>
    <t>средства не требуется</t>
  </si>
  <si>
    <t>Расходы на программу</t>
  </si>
  <si>
    <t>Экономика региона</t>
  </si>
  <si>
    <t>Социальная сфера</t>
  </si>
  <si>
    <t>Инфраструктурный комплекс</t>
  </si>
  <si>
    <t>Территориальное (пространственное) устройство</t>
  </si>
  <si>
    <t>Система государственного местного управления и самоуправления</t>
  </si>
  <si>
    <t>в том числе по целям:</t>
  </si>
  <si>
    <t>Увеличение доли машиностроения в обрабатывающей промышленности региона</t>
  </si>
  <si>
    <t>Увеличения доли легкой промышленности в обрабатывающей промышленности региона</t>
  </si>
  <si>
    <t xml:space="preserve"> в том числе по целям:</t>
  </si>
  <si>
    <t>Улучшение качества, доступности, привлекательности образования и повышение эффективности системы охраны прав и защиты законных интересов детей</t>
  </si>
  <si>
    <t>Улучшение здоровья населения области</t>
  </si>
  <si>
    <t>Повышение благосостояние и качества жизни населения Мангистауской области.</t>
  </si>
  <si>
    <t>Развитие инфраструктуры и дальнейшая популяризация сферы культуры, искусства в области, эффективная реализация государственной языковой политики</t>
  </si>
  <si>
    <t xml:space="preserve">Развитие массового спорта и физкультурно-оздоровительного движения и туристического сектора в Мангистауской области  </t>
  </si>
  <si>
    <t xml:space="preserve">Повышение эффективности государственной молодежной политики    </t>
  </si>
  <si>
    <t>Повышение религиозной грамотности населения</t>
  </si>
  <si>
    <t xml:space="preserve">Обеспечение правопорядка и общественной безопасности, в том числе на улицах и других общественных местах. Развитие системы профилактики правонарушений </t>
  </si>
  <si>
    <t>Обеспечение пожарной безопасности и организация гражданской обороны региона</t>
  </si>
  <si>
    <t>Создание условий и механизмов развития сферы инфокоммуникаций с целью перехода к информационному обществу и инновационной экономике</t>
  </si>
  <si>
    <t>Развитие жилищного строительства, инженерно-коммуникационной инфраструктуры в регионе.</t>
  </si>
  <si>
    <t>Формирование развитой транспортной инфраструктуры Мангистауской области</t>
  </si>
  <si>
    <t>Обеспечение потребителей коммунальными услугами надлежащего качества, надежность функционирования систем жизнеобеспечения и повышение эффективности деятельности жилищно-коммунального хозяйства</t>
  </si>
  <si>
    <t xml:space="preserve">  в том числе по целям:</t>
  </si>
  <si>
    <t xml:space="preserve"> Создание основы устойчивого развития сельских территорий, обеспечение более высокого уровня жизнеобеспечения сельских жителей</t>
  </si>
  <si>
    <t>Обеспечение стабильной экологической обстановки, сохранение воспроизводственного потенциала природного комплекса и улучшение качества окружающей среды, благоприятного для жизнедеятельности общества.</t>
  </si>
  <si>
    <t>Улучшение координации деятельности государственных органов по реализации политики государства</t>
  </si>
  <si>
    <t>в пределах выделенных средств</t>
  </si>
  <si>
    <t>Открытие палаты интенсивной терапии (ПИТ) кардиологического профиля с полным комплектом оборудования для экстренной и неотложной помощи в приемном отделении при Мангистауской областной больнице</t>
  </si>
  <si>
    <t>Формирование конкурентоспособных специализаций региона,  обеспечивающих устойчивый рост экономики</t>
  </si>
  <si>
    <t>Развитие обрабатывающих отраслей и альтернативных источников энергии</t>
  </si>
  <si>
    <t>Обеспечение устойчивого развития нефтегазовой отрасли</t>
  </si>
  <si>
    <t>Развитие производства неметаллической минеральной продукции</t>
  </si>
  <si>
    <t>Создание производств лекарственных средств в регионе</t>
  </si>
  <si>
    <t>Увеличение объемов производства и экспорта химической продукции</t>
  </si>
  <si>
    <t xml:space="preserve">Производство конкурентоспособной металлургической продукции. </t>
  </si>
  <si>
    <t>Создание условий для увеличения объемов производства продукции сельского хозяйства</t>
  </si>
  <si>
    <t>Создание условий и поддержка развития малого и среднего бизнеса,  торговли</t>
  </si>
  <si>
    <t>Улучшение инвестиционного климата в регионе</t>
  </si>
  <si>
    <r>
      <t xml:space="preserve"> </t>
    </r>
    <r>
      <rPr>
        <sz val="14"/>
        <rFont val="Times New Roman"/>
        <family val="1"/>
      </rPr>
      <t>в том числе по целям:</t>
    </r>
  </si>
  <si>
    <t>5. Физическая культура и спорт</t>
  </si>
  <si>
    <t>7. Туризм</t>
  </si>
  <si>
    <t>8. Развитие трехязычия</t>
  </si>
  <si>
    <t>4. Культура</t>
  </si>
  <si>
    <t>Цель:  Улучшение качества и доступности образования, повышение эффективности молодежной политики.</t>
  </si>
  <si>
    <t>3.1 Трудовые отношения, безопасность и охрана труда, производственный травматизм</t>
  </si>
  <si>
    <t>Организация и проведение комплекса разноформатных мероприятий, направленных на пропаганду идей толерантности и межэтнического согласия</t>
  </si>
  <si>
    <t>в рамках государственного социального заказа</t>
  </si>
  <si>
    <t>Проведение комплекса мероприятий, направленных на разъяснение и пропаганду основ Конституции РК</t>
  </si>
  <si>
    <t>УК, аким Мангистауского района</t>
  </si>
  <si>
    <t>УК, аким Тупкараганского района</t>
  </si>
  <si>
    <t>Цель: Повышение общедоступности услуг сферы культуры для населения</t>
  </si>
  <si>
    <t>Управление труда</t>
  </si>
  <si>
    <t>Проведение ежегодного молодежного каравана «Ауылым – алтын бесігім»</t>
  </si>
  <si>
    <t>Открытие мужских смотровых кабинетов в ПМСП,  полный охват первично обратившихся  пациентов мужского населения на предмет визуальных форм ЗНО и предраковых заболеваний (рак кожи, рак щитовидной железы, рак предстательной железы, прямой кишки)</t>
  </si>
  <si>
    <t>Открытие тренинг центра на базе  онкодиспансера для специалистов ПМСП,  еженедельное обучение специалистов по онконастороженности и методам выявления ранних форм ЗНО, лечения предраковых заболеваний на уровне ПМСП</t>
  </si>
  <si>
    <t>Активизировать санитарно-просветительную работу среди населения, особо обратив внимание на молодежь, беременных женщин, путем проведения лекции, беседы, тренингов, раздачи информационно-образовательных материалов (ИОМ), показа видеороликов, анкетирования для оценки уровня знания, флеш-мобов, акции</t>
  </si>
  <si>
    <t xml:space="preserve">Организовать совместную работу с миграционной полицией по выявлению не зарегистрированных мигрантов,  с целью проведения сотрудниками МОЦ СПИД разъяснительной работы по профилактике заболевания ВИЧ-инфекции, с раздачей ИОМ и презервативов, проведением экспресс-тестирования среди этих лиц   </t>
  </si>
  <si>
    <t xml:space="preserve">Реализация Плана мероприятий по программе "Жаңа серпін" 2014-2020 годы в целях недопущения социальной напряженности и содействие занятости населения </t>
  </si>
  <si>
    <t>Обустройства пешеходных переходов  звуковыми устройствами в местах расположения организаций,ориентированных на обслуживание инвалидов</t>
  </si>
  <si>
    <t xml:space="preserve">Обеспечение занятости выпускников организаций образования в рамках молодежной практики  </t>
  </si>
  <si>
    <t>Обеспечение замены и настройки  речевых процессоров к кохлеарным имплантантам детям инвалидам</t>
  </si>
  <si>
    <t>Активизация работы профсоюзов в трудовых коллективах по вопросам разъяснительной работы действующего законодательства</t>
  </si>
  <si>
    <t>Реализация механизмов по защите социальных прав граждан</t>
  </si>
  <si>
    <t>Привлечение казахстанских граждан различных категорий и сфер деятельности к мероприятиям, направленным на укрепление независимости государства</t>
  </si>
  <si>
    <t>Обустройство сервисных точек:</t>
  </si>
  <si>
    <t>Внедрение обусловленной денежной помощи по проекту "Өрлеу"</t>
  </si>
  <si>
    <t xml:space="preserve">Предоставление специальных социальных услуг для детей-инвалидов с психоневрологическими патологиями в детских психоневрологических медико-социальных учреждениях (организациях) </t>
  </si>
  <si>
    <t xml:space="preserve">Размещение государственного социального заказа  в неправительственном секторе </t>
  </si>
  <si>
    <t>Проведение заседаний  советов политических партий с обсуждением актуальных вопросов общественно-политической жизни региона</t>
  </si>
  <si>
    <t>Организация мероприятий по трудоустройству среди молодежи</t>
  </si>
  <si>
    <t>Активизация работ по заключению договоров с медицинскими ВУЗ-ами страны по привлечению выпускников</t>
  </si>
  <si>
    <t>Организация работ по услуге по охране материнства и детства</t>
  </si>
  <si>
    <t>Организация работ по обеспечению граждан бесплатным или льготным проездом за пределы области на лечение</t>
  </si>
  <si>
    <t>Организация оказания скорой  неотложной медицинской помощи и санитарной авиации</t>
  </si>
  <si>
    <t>Организация работ по своевременной выплате государственной адресной социальной помощи</t>
  </si>
  <si>
    <t>Организация работ по увеличению норм обеспечения инвалидов обязательными гигиеничискими средствами</t>
  </si>
  <si>
    <t>Организация работ по повышению правовой культуры субъектов трудовых отношений, организация легитимного представительства трудового коллектива</t>
  </si>
  <si>
    <t>Организация работ по участию в учебно-тренировочных сборов для повышения качества подготовки спортсменов</t>
  </si>
  <si>
    <t>Организация работ по диспансерному наблюдению спортсменов сборных команд области</t>
  </si>
  <si>
    <t>Организация работы по контролю за исполнением соблюдения Закона Республики Казахстан «О языках в Республике Казахстан»</t>
  </si>
  <si>
    <t>Организация работ по привлечению этно-культурных объединений к реализации единой государственной языковой политики через воскресные школы по изучению родных языков</t>
  </si>
  <si>
    <t>в пределах предусмотреннего местного, республиканского бюджетов</t>
  </si>
  <si>
    <t xml:space="preserve">Подготовка и участие в республиканских соревнованиях по видам спорта </t>
  </si>
  <si>
    <t>Цель:  Создание условий для изучения государственного, русского и английского языков</t>
  </si>
  <si>
    <t xml:space="preserve">Источники финансирования </t>
  </si>
  <si>
    <t>Код бюджетной программы</t>
  </si>
  <si>
    <t>%</t>
  </si>
  <si>
    <t>в том числе за счет развития сети частных дошкольных организаций</t>
  </si>
  <si>
    <t>Количество функционирующих аварийных и трехсменных школ</t>
  </si>
  <si>
    <t>Ед.</t>
  </si>
  <si>
    <t xml:space="preserve">Обеспечение функционирования организаций общего среднего образования согласно государственному нормативу сети </t>
  </si>
  <si>
    <t>Доля учащихся, успешно (отлично/хорошо) освоивших образовательные программы среди выпускников школ по естественно-математическим дисциплинам</t>
  </si>
  <si>
    <t>Охват детей инклюзивным образованием от общего количества детей с ограниченными возможностями</t>
  </si>
  <si>
    <t>Доля охвата молодежи типичного возраста (14-24 лет) техническим и профессиональным образованием</t>
  </si>
  <si>
    <t>Доля выпусников учебных заведений технического и профессионального образования, обучившихся по государственому заказу и трудоустроенных в первый год после окончания обучения</t>
  </si>
  <si>
    <t>Доля NEET в общем числе молодежи в возрасте 15-28 лет (NEET – англ. Notin Education, Employment or Training)</t>
  </si>
  <si>
    <t>Уровень удовлетворенности населения в возрасте от 14 до 29 лет реализацией государственной молодежной политикой</t>
  </si>
  <si>
    <t>Снижение младенческой смертности на 1000  родившихся живыми</t>
  </si>
  <si>
    <t>Снижение смертности от злокачественных новообразований  на 100 тыс. населения</t>
  </si>
  <si>
    <t>Распространенность вируса иммунодефицита человека в возрастной группе 15-49 лет, в пределах 0,2-0,6%</t>
  </si>
  <si>
    <t xml:space="preserve">Доля трудоустроенных лиц на постоянную работу из числа обратившихся целевых групп </t>
  </si>
  <si>
    <t>Количество трудоустроенных инвалидов трудоспособного возраста обративщихся за содействием в занятости</t>
  </si>
  <si>
    <t>чел</t>
  </si>
  <si>
    <t>Удельный вес квалифицированных специалистов в составе привлекаемой иностранной рабочей силы по  разрешениям, выданным местными исполнительными органами (по квоте на привлечение иностранной рабочей силы)</t>
  </si>
  <si>
    <t xml:space="preserve">Доля трудоспособных из числа получателей адресной социальной помощи </t>
  </si>
  <si>
    <t>Доля населения, имеющего доходы ниже величины прожиточного минимума</t>
  </si>
  <si>
    <t>Доля получателей АСП в общей численности населения, проживающего ниже прожиточного минимума</t>
  </si>
  <si>
    <t xml:space="preserve">Удельный вес лиц, охваченных оказанием специальных социальных услуг (в общей численности лиц, нуждающихся в их получении) </t>
  </si>
  <si>
    <t>Доля лиц, охваченных специальными социальными услугами, предоставляемыми субъектами частного сектора (в том числе, неправительственными организациями)</t>
  </si>
  <si>
    <t>Доля объектов социальной инфраструктуры, обеспеченных доступом для инвалидов от общего числа паспортизированных объектов социальной, транспортной инфраструктуры</t>
  </si>
  <si>
    <t>Уровень производственного травматизма   (коэффициент частоты несчастных случаев на 1000 чел)</t>
  </si>
  <si>
    <t>Удельный вес устраненных нарушений трудового законодательства в % к общему количеству</t>
  </si>
  <si>
    <t>Среднее число посетителей организаций культуры на 1000 человек:</t>
  </si>
  <si>
    <t>чел.</t>
  </si>
  <si>
    <t>библиотек</t>
  </si>
  <si>
    <t>театров</t>
  </si>
  <si>
    <t>концертных организаций</t>
  </si>
  <si>
    <t>музеев</t>
  </si>
  <si>
    <t>Охват граждан, занимающихся физической культурой и спортом</t>
  </si>
  <si>
    <t>Охват детей и подростков, занимающихся физической культурой и спортом в детско-юношеских спортивных школах, детско-юношеских клубах физической подготовки от общей численности детей и подростков</t>
  </si>
  <si>
    <t>Охват систематически занимающихся физической культурой и спортом инвалидов</t>
  </si>
  <si>
    <t>Доля граждан, охваченных мероприятиями, направленных на разъяснение и пропаганду основ Конституции Республики Казахстан</t>
  </si>
  <si>
    <t>Доля граждан охваченных в мероприятиях, направленных на укрепление независимости государства</t>
  </si>
  <si>
    <t>Увеличение количества обслуженных посетителей местами размещения по внутреннему туризму (резиденты), в сравнении с предыдущим годом</t>
  </si>
  <si>
    <t>Увеличение количества обслуженных посетителей местами размещения по въездному туризму (нерезиденты), в сравнении с предыдущим годом</t>
  </si>
  <si>
    <t>Увеличение количества представленных койко-суток,  в сравнении с предыдущим годом</t>
  </si>
  <si>
    <t>Доля взрослого населения, владеющего государственным языком</t>
  </si>
  <si>
    <t>Доля взрослого населения, владеющего английским языком</t>
  </si>
  <si>
    <t>Доля взрослого населения, владеющего тремя языками (государственным, русским и английским)</t>
  </si>
  <si>
    <t>УРЯАиД</t>
  </si>
  <si>
    <t>464.067.015</t>
  </si>
  <si>
    <t>Реализация  Плана мероприятий по обеспечению прав и качества жизни инвалидов  в РК ( установка дорожных знаков и указателей в местах расположения организаций  ориентированных на обслуживание инвалидов)</t>
  </si>
  <si>
    <t>Цель : Укрепление здоровья населения области</t>
  </si>
  <si>
    <t>Акимат района, аким села</t>
  </si>
  <si>
    <t>Корректировка ПСД "Строительство центральной районной больницы на 150 коек в с. Мангистау</t>
  </si>
  <si>
    <t>Всего создание рабочих мест</t>
  </si>
  <si>
    <t xml:space="preserve">Строительство и эксплуатация 3-х многофункциональных спортивных залов на территории школ №2, 10, 28 г. Актау </t>
  </si>
  <si>
    <t>ВСЕГО  по райцентрам, в том числе:</t>
  </si>
  <si>
    <t>Всего по ОБРАЗОВАНИЮ</t>
  </si>
  <si>
    <t>УК,УС</t>
  </si>
  <si>
    <t>Строительство пристройки к областному музею в 9 мкр. г.Актау (корректировка ПСД)</t>
  </si>
  <si>
    <t>по г. Актау  (образование):</t>
  </si>
  <si>
    <t>По Моногороду Жанаозен (образование):</t>
  </si>
  <si>
    <t>По центрам сельских округов и селам:</t>
  </si>
  <si>
    <t>ВСЕГО  по сельских округов и село в том числе:</t>
  </si>
  <si>
    <t>по г. Актау  (здравоохранение):</t>
  </si>
  <si>
    <t>Всего по Актау:</t>
  </si>
  <si>
    <t>По Моногороду Жанаозен  (здравоохранение):</t>
  </si>
  <si>
    <t>Всего по Жанаозен:</t>
  </si>
  <si>
    <t>По сельским районным центрам (здравоохранения):</t>
  </si>
  <si>
    <t>ИТОГО по районным цетрам, в том числе:</t>
  </si>
  <si>
    <t>ИТОГО по ОСНП, в том числе:</t>
  </si>
  <si>
    <t>ИТОГО по областным мероприятиям, в том числе:</t>
  </si>
  <si>
    <t>по г. Актау  (культура):</t>
  </si>
  <si>
    <t>ИТОГО по г.Актау в том числе:</t>
  </si>
  <si>
    <t>ИТОГО по культуре, в том числе:</t>
  </si>
  <si>
    <t>ИТОГО  по областным мероприятиям, в том числе:</t>
  </si>
  <si>
    <t>По г. Актау  (физическая культура и спорт):</t>
  </si>
  <si>
    <t>Всего по г.Актау, в том числе:</t>
  </si>
  <si>
    <t>Итого  по физической культуре и спорту, в том числе:</t>
  </si>
  <si>
    <t>6.  Внутренная политика</t>
  </si>
  <si>
    <t>Направление 4. Инфраструктура</t>
  </si>
  <si>
    <t>1. Связь и коммуникации</t>
  </si>
  <si>
    <t>Цель: Обеспечение развития инфокоммуникаций, перехода к информационному обществу</t>
  </si>
  <si>
    <t>Плотность фиксированных линий телефонной связи на 100 жителей</t>
  </si>
  <si>
    <t>ед.</t>
  </si>
  <si>
    <t>УПТиАД АО "Казахтелеком" (по согласованию)</t>
  </si>
  <si>
    <t>Доля пользователей Интернет</t>
  </si>
  <si>
    <t>Уровень цифровой грамотности населения</t>
  </si>
  <si>
    <t>Аппарат акима области, УО</t>
  </si>
  <si>
    <t>Организация работы по обучению компьютерной грамотности по узконаправленным  специальностям</t>
  </si>
  <si>
    <t>аппарат акима  области</t>
  </si>
  <si>
    <t>Сопровождение и развитие автоматизированной информационной системы "Е - region"</t>
  </si>
  <si>
    <t>Сопровождение и развитие инфотелекоммуникационной инфроструктуры для госучереждений</t>
  </si>
  <si>
    <t>Внедрение и сопровождение электронного документооборота "ЕСЭДО" в государственных организациях  по согласованию с АО "НИТ"</t>
  </si>
  <si>
    <t>Сопровождение и развитие интернет-ресурсов акиматов городов и районов, областных управлений</t>
  </si>
  <si>
    <t xml:space="preserve">Услуги выделенных каналов IP VPN в рамках организации  ЕТС на городском районном и сельском уровне  </t>
  </si>
  <si>
    <t>Закуп лицензионного программного обеспечения (антивирусы, операционная система и др.)</t>
  </si>
  <si>
    <t>Организация и проведение обучения сотрудников ИБ</t>
  </si>
  <si>
    <t>Сопровождение информационной системы "РШЭП" (региональный шлюз электронного правительства)</t>
  </si>
  <si>
    <t>Приобретение сетевого, серверного и переферийного оборудования (аппаратное обеспечение)</t>
  </si>
  <si>
    <t>ИТОГО по, в том числе:</t>
  </si>
  <si>
    <t>В том числе по моногородам:</t>
  </si>
  <si>
    <t>ИТОГО по моногородам, в том числе:</t>
  </si>
  <si>
    <t>В том числе по райцентром:</t>
  </si>
  <si>
    <t xml:space="preserve">Разработка ПСД на строительство ВОК (телефонизация) Шетпе-Онды-Уштаган </t>
  </si>
  <si>
    <t>ИТОГО по райцентром, в том числе:</t>
  </si>
  <si>
    <t>В том числе по ОСНП:</t>
  </si>
  <si>
    <t>Разработка ПСД и проведение экспертизы по объекту "строительство ВОПС (волоконно-оптическая линия связи) в с Шайыр-Жынгылды"</t>
  </si>
  <si>
    <t>Разработка ПСД и проведение экспертизы по объекту "строительство ВТПС (внутри поселковая телефонная сеть) в с.Жынгылды"</t>
  </si>
  <si>
    <t>Разработка ПСД и проведение экспертизы по объекту "строительство ВТПС (внутри поселковая телефонная сеть) в с.Боздак"</t>
  </si>
  <si>
    <t>Индекс физического объема строительных работ</t>
  </si>
  <si>
    <t>УС</t>
  </si>
  <si>
    <t>Общая площадь введенных в эксплуатацию жилых зданий</t>
  </si>
  <si>
    <t>тыс. кв. метр</t>
  </si>
  <si>
    <t xml:space="preserve">Строительство инженерно-коммуникационной инфраструктуры </t>
  </si>
  <si>
    <t>В том числе по малым городам (г.Форт-Шевченко):</t>
  </si>
  <si>
    <t>ИТОГО по по малым городам (г.Форт-Шевченко), в том числе:</t>
  </si>
  <si>
    <t>Строительство десяти 24-квартирных четырехэтажных арендных жилых домов в селе Мангистау Мунайлинского района (IV - класс комфортности)</t>
  </si>
  <si>
    <t>ИТОГО по строительство, в том числе:</t>
  </si>
  <si>
    <t>3. Дороги и транспорт</t>
  </si>
  <si>
    <t>Цель : Повышение транспортной доступности и транзитного потенциала региона</t>
  </si>
  <si>
    <t>Доля автомобильных дорог областного и районного  значения, находящихся в хорошем и удовлетворительном состоянии</t>
  </si>
  <si>
    <t>УПТиАД</t>
  </si>
  <si>
    <t>Доля неохваченных пассажирским автотранспортным сообщением населенных пунктов**</t>
  </si>
  <si>
    <t>УПТиАД, акимы городов и районов</t>
  </si>
  <si>
    <t>Средства не требуются</t>
  </si>
  <si>
    <t>Мониторинг реконструкции автомобильной дороги «Актау-Атырау» (на участках «Шетпе-Жетыбай-Актау», «Жетыбай-Жанаозен-государственная граница с Туркменистаном» и «Бейнеу-Акжигит»)</t>
  </si>
  <si>
    <t>акимы городов и районов</t>
  </si>
  <si>
    <t>В том числе по г.Актау:</t>
  </si>
  <si>
    <t xml:space="preserve">Капитальный ремонт автомобильной дороги «Актау-Куюлус" </t>
  </si>
  <si>
    <t>Средний ремонт автодороги от МАЭК до базы отдыха "Ивушка"</t>
  </si>
  <si>
    <t>Капитальный ремонт автомобильной дороги «Форт-Шевченко- до 43 км дороги Актау-Каламкас» км 43-75</t>
  </si>
  <si>
    <t>Средний ремонт автодороги "43 км автодороги Актау-Форт-Шевченко-месторождение Каламкас", участок 88-274 км, (участок 88-154 км)</t>
  </si>
  <si>
    <t>В том числе по райцентрам:</t>
  </si>
  <si>
    <t>Аким Бейнеуского района</t>
  </si>
  <si>
    <t>УПТиАД, аким Бейнеуского района</t>
  </si>
  <si>
    <t>Мониторинг строительства паромного комплекса в порту Курык</t>
  </si>
  <si>
    <t>Реконструкция искусственных сооружений на автодорогах Актау-Каламкас и Таучик-Шетпе, 1 этап</t>
  </si>
  <si>
    <t>Проработка вопроса строительства железнодорожной линии "Мангышлак-Баутино"</t>
  </si>
  <si>
    <t>Строительство автодорог новых микрорайонов в с.Жетыбай (17 км)</t>
  </si>
  <si>
    <t xml:space="preserve">В том числе по центрам сельских округов, селам и поселкам: </t>
  </si>
  <si>
    <t xml:space="preserve">Строительство автомобильной дороги Сынгырлау-Сам-Ногайты-Турыш </t>
  </si>
  <si>
    <t>в пределах предусмотренных средств местного и республиканского бюджета, а также за счет других источников</t>
  </si>
  <si>
    <t>Реконструкция (переход на асфальтобетонное покрытие) автомобильной дороги "Кызылтобе-2 - Жана Даулет</t>
  </si>
  <si>
    <t>4. Жилищно-коммунальное хозяйство</t>
  </si>
  <si>
    <t>Цель : Улучшение обеспечения потребителей коммунальными услугами.</t>
  </si>
  <si>
    <t>Снижение доли объектов кондоминиума, требующих капитального ремонта</t>
  </si>
  <si>
    <t xml:space="preserve">УЭиЖКХ </t>
  </si>
  <si>
    <t>Доступ в городах к централизованному:</t>
  </si>
  <si>
    <t>водоснабжению</t>
  </si>
  <si>
    <t>водоотведению</t>
  </si>
  <si>
    <t>Доступ сельских населенных пунктов к централизованному:</t>
  </si>
  <si>
    <t>Доля модернизированных сетей от общей протяженности:</t>
  </si>
  <si>
    <t xml:space="preserve">теплоснабжение </t>
  </si>
  <si>
    <t>газоснабжение</t>
  </si>
  <si>
    <t>электроснабжение</t>
  </si>
  <si>
    <t>Информация акиму области</t>
  </si>
  <si>
    <t>УЭиЖКХ, аким г.Актау</t>
  </si>
  <si>
    <t>УЭиЖКХ, аким г.Жанаозен</t>
  </si>
  <si>
    <t>УЭиЖКХ, аким Бейнеуского района</t>
  </si>
  <si>
    <t>УЭиЖКХ, аким Каракиянского района</t>
  </si>
  <si>
    <t>УЭиЖКХ, аким Мангистауского района</t>
  </si>
  <si>
    <t>Аким Каракиянского района</t>
  </si>
  <si>
    <t>Строительство питьевого водоснабжения в населенных пунктах Жынгылдинского населенного округа Мангистауского района, установка прибора учета с.Жынгылды. 2 очередь</t>
  </si>
  <si>
    <t>Строительство внутрипоселкового водопровода и резервуара в селе Акшукур</t>
  </si>
  <si>
    <t>ИТОГО по водоснабжению, в том числе:</t>
  </si>
  <si>
    <t xml:space="preserve">Электроснабжение </t>
  </si>
  <si>
    <t>Мониторинг строительства парогазовой установки мощностью 250 мВт на ТОО "МАЭК-Казатомпром"</t>
  </si>
  <si>
    <t>УЭиЖКХ</t>
  </si>
  <si>
    <t>Утверждение и реализация комплексного плана энергосбережения Мангистауской области на 2016-2020 годы</t>
  </si>
  <si>
    <t>Аким Мунайлинского района</t>
  </si>
  <si>
    <t>Строительство электролиний ВЛ-6кВ и установка дополнительного распределительного пункта «Жетыбай-110» и ТП (трасформаторная подстанция) в селе Мунайши</t>
  </si>
  <si>
    <t>ИТОГО по электроснабжению, в том числе:</t>
  </si>
  <si>
    <t>ИТОГО по газоснабжению, в том числе:</t>
  </si>
  <si>
    <t>Теплоснабжение</t>
  </si>
  <si>
    <t>Реконструкция и расширение центральной котельной с переводом на мини теплоэлектроцентраль (ТЭЦ) в г.Жанаозен 4 этап.</t>
  </si>
  <si>
    <t>УЭиЖКХ, аким города Жанаозен</t>
  </si>
  <si>
    <t>УЭиЖКХ, аким Мунайлинского района</t>
  </si>
  <si>
    <t>Ремонт внутридомовых систем теплоснабжения в городах и районах области</t>
  </si>
  <si>
    <t>км</t>
  </si>
  <si>
    <t>УЭиЖКХ, акимы городов и районов</t>
  </si>
  <si>
    <t>ИТОГО по г.Актау, в том числе:</t>
  </si>
  <si>
    <t>ИТОГО по райцентрам, в том числе:</t>
  </si>
  <si>
    <t>Направление 3. Общественная безопасность и правопорядок</t>
  </si>
  <si>
    <t>1. Обеспечение общественной безопасности</t>
  </si>
  <si>
    <t>Цель:  Обеспечение правопорядка и безопасности дорожного движения региона</t>
  </si>
  <si>
    <t>Удельный вес преступлений, совершенных на улицах</t>
  </si>
  <si>
    <t xml:space="preserve"> ДВД</t>
  </si>
  <si>
    <t>Снижение числа погибших в  дорожно-транспортных происшествиях на 100 пострадавших</t>
  </si>
  <si>
    <t>Удельный вес преступлений, совершенных несовершеннолетними</t>
  </si>
  <si>
    <t xml:space="preserve">Удельный вес преступлений, совершенных ранее совершавшими </t>
  </si>
  <si>
    <t>ДВД ( по согласованию), акимы городов и районов</t>
  </si>
  <si>
    <t xml:space="preserve">Организация работ по поощрению граждан, участвующих в охране общественного порядка </t>
  </si>
  <si>
    <t>ДВД (по согласованию)</t>
  </si>
  <si>
    <t>Техническое обслуживание аппаратно-программных комплексов "Автоинтеллект" в г.Актау, Жанаозен, передвижного комплекса оперативного выявления в транспортном потоке автомобилей по установленным базам ограничений путем распознования автомобильных номеров на 6 ед.</t>
  </si>
  <si>
    <t xml:space="preserve">Техническое обслуживание автоматизированной информационно-поисковой системы "Автопоиск" УАП ДВД </t>
  </si>
  <si>
    <t>Организация работы по выдворению граждан за пределы РК</t>
  </si>
  <si>
    <t>Техническое обслуживание сигнально-громкоговорящих установок на спецавтомашинах ДВД области на 210 ед.</t>
  </si>
  <si>
    <t>Техническое обслуживание GPS терминалов РДПП УАП ДВД на 35 ед.</t>
  </si>
  <si>
    <t xml:space="preserve">Проведение оперативно-профилактического мероприятия "Допинг"  (четыре этапа, ежеквартально) </t>
  </si>
  <si>
    <t>в пределах предусмотренных средств местного и республиканского бюджетов, а также за счет других источников</t>
  </si>
  <si>
    <t xml:space="preserve">Проведение оперативно-профилактического мероприятия "Канал"  (первое полугодие) </t>
  </si>
  <si>
    <t>Проведение оперативно-профилактического мероприятия "Кокнар" (второе полугодие)</t>
  </si>
  <si>
    <t>Всего по областным мероприятиям</t>
  </si>
  <si>
    <t xml:space="preserve">Всего по г. Актау </t>
  </si>
  <si>
    <t xml:space="preserve">по моногороду Жанаозен </t>
  </si>
  <si>
    <t>Техническая поддержка программно-аппаратного комплекса и систем ЦОУ ДВД Мангистауской области и ОВД г.Жанаозен</t>
  </si>
  <si>
    <t>Техническое обслуживание оборудования радиосвязи Тетра УВД г.Актау и ОВД г.Жанаозен и DMR в количестве 5 единиц (УВД г.Жанаозен, ОВД Каракянского, Мангистауского, Тупкараганского, Бейнеуского района)</t>
  </si>
  <si>
    <t>Всего по г. Жанаозен</t>
  </si>
  <si>
    <t>По райцентрам</t>
  </si>
  <si>
    <t>Всего по райцентрам</t>
  </si>
  <si>
    <t xml:space="preserve">По ОСНП:  </t>
  </si>
  <si>
    <t>Всего по ОСНП</t>
  </si>
  <si>
    <t xml:space="preserve">1. Охрана окружающей среды </t>
  </si>
  <si>
    <t>ИФО негосударственных инвестиций в основной капитал водного хозяйства (водохозяйственные объекты) и гидромелиоративные системы и оборудование</t>
  </si>
  <si>
    <t xml:space="preserve">УПРиРП </t>
  </si>
  <si>
    <t xml:space="preserve">Индекс физического объема инвестиций в основной капитал лесного хозяйства </t>
  </si>
  <si>
    <t>Индекс физического объема негосударственных инвестиций в основной капитал плантационного лесоразведения</t>
  </si>
  <si>
    <t>Индекс физического объема негосударственных инвестиций в основной капитал воспроизводства животного мира</t>
  </si>
  <si>
    <t>Доля утилизации твердых бытовых отходов к их образованию</t>
  </si>
  <si>
    <t>Охват населения области услугами по сбору и транспортировке  отходов</t>
  </si>
  <si>
    <t>Доля объектов размещения твердых бытовых отходов, соответствующих экологическим требованиям и санитарным правилам (от общего количества мест размещения)</t>
  </si>
  <si>
    <t>Объем нормативных  загрязняющих веществ:</t>
  </si>
  <si>
    <t>- выбросов в атмосферный воздух</t>
  </si>
  <si>
    <t>млн. тонн</t>
  </si>
  <si>
    <t>- сбросов в водные объекты</t>
  </si>
  <si>
    <t>Площадь покрытых лесом угодий на территории государственного лесного фонда, находящегося в ведении местных исполнительных органов</t>
  </si>
  <si>
    <t>тыс. га</t>
  </si>
  <si>
    <t xml:space="preserve">Средняя площадь одного лесного пожара на территории государственного лесного фонда, находящегося в ведении местных исполнительных органов </t>
  </si>
  <si>
    <t>Продолжение работ по восстановлению  растительного  покрова  в песчаном  массиве «Туйесу» Мангистауского района 
(5-ти  летний проект)</t>
  </si>
  <si>
    <t xml:space="preserve">Продолжение работ по восстановлению  растительного  покрова  в песчаном  массиве «Бостанкум» Мангистауского района 
(5-ти  летний проект) </t>
  </si>
  <si>
    <t xml:space="preserve">Осуществление работ по защите от подвижных песков в с.Тущыкудык, площадью 500,0 га (Кызылкум-1) </t>
  </si>
  <si>
    <t xml:space="preserve">Осуществление работ по защите от подвижных песков в с.Шебир, площадью 500,0 га (Шебир-1) </t>
  </si>
  <si>
    <t>Создание  экспериментальной  зеленой  защитной зоны  вокруг  хвостохранилища  «Кошкар-Ата»</t>
  </si>
  <si>
    <t>Организация утилизации энергосберегающих ламп и ртутсодержащих приборов по г.Актау</t>
  </si>
  <si>
    <t>НИР  «Оценка техногенного  воздействия  морских портов  и нефтепромыслов  Мангистауской  области  на прибрежную  зону  Каспийского  моря»</t>
  </si>
  <si>
    <t>НИР «Мониторинг современного состояния диких животных (млекопитающих, птиц, насекомых, паразитов) Мангистауской области» (3-х годичный проект)</t>
  </si>
  <si>
    <t>НИР Разработка ГИС «Экологический паспорт Мангистауской области» (3-х годичный проект)</t>
  </si>
  <si>
    <t>НИР Разработка паспортов Уникальных природных объектов Мангистауской области (2-х годичный проект)</t>
  </si>
  <si>
    <t>Организация и проведение  конкурса  «Школа  в гармонии  с природой» среди  общеобразовательных школ  Мангистауской области</t>
  </si>
  <si>
    <t>Организация и проведение конкурса «Детский сад в гармонии с природой» среди детских дошкольных учреждений Мангистауской области</t>
  </si>
  <si>
    <t>Организация и проведение  конкурса  «Лучшее освещение  экологической  тематики  в средствах  массовой  информации Мангистауской области»</t>
  </si>
  <si>
    <t>Организация  и проведение  областной  экологической олимпиады  среди  студентов ВУЗов  и ССУЗов</t>
  </si>
  <si>
    <t>2. Земельные ресурсы</t>
  </si>
  <si>
    <t>Цель: Обеспечение  эффективного использования земельных ресурсов</t>
  </si>
  <si>
    <t>Увеличение доли вовлеченных в сельскохозяйственный оборот земель сельхоз назначения</t>
  </si>
  <si>
    <t>УЗО</t>
  </si>
  <si>
    <t>Доля севооборотов в составе пахотных земель (полевой севооборот)</t>
  </si>
  <si>
    <t xml:space="preserve">Доля пастбищеоборота в составе естественных пастбищных угодий  (кормовой севооборот) </t>
  </si>
  <si>
    <t>Составление баланса земель Мангистауской области, на основании предоставленных данных городов и районов области</t>
  </si>
  <si>
    <t>Зонирование территорий населенных пунктов по основаниям экономической привлекательности для регулирования стоимости земель в зависимости от спроса</t>
  </si>
  <si>
    <t xml:space="preserve">Учет количества земель собственников земельных участков и землепользователей, а также других субъектов земельных правоотношений для целей государственной регистраций </t>
  </si>
  <si>
    <t>Подготовка и проведение семинара по повышению оказания государственных услуг населению</t>
  </si>
  <si>
    <t xml:space="preserve">Рост численности населения в опорных СНП области </t>
  </si>
  <si>
    <t>УЭиБП</t>
  </si>
  <si>
    <t>Рост численности населения в опорных СНП, расположенных на приграничных территориях области</t>
  </si>
  <si>
    <t>тыс. чел.</t>
  </si>
  <si>
    <t>Организация работы по привлечению специалистов образования, здравоохранения, культуры, спорта и социального обеспечения в сельскую местность</t>
  </si>
  <si>
    <t>Реализация Плана мероприятий по развитию приграничных районов на 2016-2020 годы</t>
  </si>
  <si>
    <t>№</t>
  </si>
  <si>
    <t>1. Региональная макроэкономика</t>
  </si>
  <si>
    <t>Цель: Формирование конкурентоспособных специализаций региона, обеспечивающих устойчивый рост экономики</t>
  </si>
  <si>
    <t xml:space="preserve">ИФО валового регионального продукта </t>
  </si>
  <si>
    <t xml:space="preserve">Валовый региональный продукт на душу населения </t>
  </si>
  <si>
    <t>тыс. тенге/чел.</t>
  </si>
  <si>
    <t>Темп роста налоговых и неналоговых поступлений в местный бюджет</t>
  </si>
  <si>
    <t>Регулярный мониторинг основных макроэкономических показателей области</t>
  </si>
  <si>
    <t>Обеспечение запланированного ИФО сельского хозяйства</t>
  </si>
  <si>
    <t>УСХ</t>
  </si>
  <si>
    <t>Обеспечение запланированных темпов роста строительных работ</t>
  </si>
  <si>
    <t>УПиТ</t>
  </si>
  <si>
    <t>Обеспечение запланированных темпов роста услуг транспорта и связи</t>
  </si>
  <si>
    <t>Реализация программы "Обеспечение продовольственной безопасности Мангистауской области" направленная на сдерживание роста цен на социально-значимые продовольственные товары</t>
  </si>
  <si>
    <t>Анализ данных по внешнеторговому обороту Мангистауской области (динамика роста экспорта, импорта)</t>
  </si>
  <si>
    <t>УИИР</t>
  </si>
  <si>
    <t>Организация международных торгово-экономических миссий</t>
  </si>
  <si>
    <t>УИИР,УСХ</t>
  </si>
  <si>
    <t>2. Промышленность</t>
  </si>
  <si>
    <t>Цель: Развитие обрабатывающих отраслей и альтернативных источников электроэнергии.</t>
  </si>
  <si>
    <t>ИФО выпуска продукции обрабатывающей промышленности</t>
  </si>
  <si>
    <t>Доля экспорта объема несырьевых товаров в общем объеме экспорта региона</t>
  </si>
  <si>
    <t>Обеспечение запланированных темпов роста в промышленности</t>
  </si>
  <si>
    <t>Оказание содействия простаивающим предприятиям в решении проблемных производственных вопросов</t>
  </si>
  <si>
    <t>Организация работы по привлечению предприятий к участию в программе "Производительность 2020"</t>
  </si>
  <si>
    <t>УИИР, АО "СЭЗ "Морпорт Актау"</t>
  </si>
  <si>
    <t>Мониторинг реализации проектов в рамках Государственной программы по  индустриально-инновационному развитию на 2015-2019 годы, в том числе в сферах нефтехимической, химической, машиностроительной и металлообрабатывающей промышленности, отраслях по обслуживанию нефтегазового сектора и других приоритетных секторах</t>
  </si>
  <si>
    <t>Размещение на территории СЭЗ «Морпорт Актау» перспективных, высоко-технологичных экспортно-ориентированных производств (привлечение транснациональных производств и производств продукции на экспорт под мировыми брендами в сфере нефтегазовой промышленности, машиностроения и нефтехимии)</t>
  </si>
  <si>
    <t>Продолжить работу по решению вопроса выделения средств на разработку ПСД проекта «Строительство парогазовой установки мощностью 250 МВт на площадке ТОО "МАЭК-Казатомпром»</t>
  </si>
  <si>
    <t>Продолжить работу по реализации проектов по строительству ветряных электростанций (в целях развития возобновляемой "зеленой энергетики")</t>
  </si>
  <si>
    <t>Продолжить работу по внедрению на объектах области альтернативных источников энергии</t>
  </si>
  <si>
    <t>2.1. Нефтегазовый сектор</t>
  </si>
  <si>
    <t>Цель : Обеспечение устойчивого развития нефтегазовой отрасли, развития производства  продуктов нефтепереработки.</t>
  </si>
  <si>
    <t>Ежегодный темп роста объемов добычи нефти к предыдущему году</t>
  </si>
  <si>
    <t>Объем добычи нефти</t>
  </si>
  <si>
    <t>млн.тонн</t>
  </si>
  <si>
    <t>Объем добычи газа</t>
  </si>
  <si>
    <t>млрд.куб.м.</t>
  </si>
  <si>
    <t>ИФО производства продуктов нефтепереработки</t>
  </si>
  <si>
    <t>Объем производства продуктов нефтепереработки</t>
  </si>
  <si>
    <t xml:space="preserve">Ежемесячный мониторинг добычи углеводородного сырья недропользователями области </t>
  </si>
  <si>
    <t xml:space="preserve">Мониторинг реализации мероприятий по поиску, разведке и доразведке углеводородного сырья </t>
  </si>
  <si>
    <t>Мониторинг по загрузке проекта по производству дорожных битумов на АЗПМ в г. Актау (СП "Caspi Bitum")</t>
  </si>
  <si>
    <t>Реализация мер по созданию нефтесервисного кластера в регионе</t>
  </si>
  <si>
    <t xml:space="preserve">2.2. Машиностроение </t>
  </si>
  <si>
    <t>ИФО машиностроительной отрасли</t>
  </si>
  <si>
    <t>Обеспечение стабильной работы предприятий машиностроения области (ТОО "Актауский машиностроительный завод" и др.)</t>
  </si>
  <si>
    <t>Мониторинг по загрузке завода по производству винтовых насосов ТОО "КУДУ Индастриз Казахстан"</t>
  </si>
  <si>
    <t>2.3. Металлургия и производство готовых металлических изделий</t>
  </si>
  <si>
    <t>ИФО металлургической промышленности</t>
  </si>
  <si>
    <t>ИФО производства готовых металлических изделий, кроме машин и оборудования</t>
  </si>
  <si>
    <t>Оказание содействия предприятиям металлургической промышленности города Актау в целях решения проблемных вопросов и обеспечения максимальной загрузки производств</t>
  </si>
  <si>
    <t xml:space="preserve"> УИИР</t>
  </si>
  <si>
    <t>Мониторинг ввода и загрузки проекта "Строительство трубонарезного завода с газогерметичными соединениями класса Премиум"</t>
  </si>
  <si>
    <t>2.5. Химическая промышленность</t>
  </si>
  <si>
    <t xml:space="preserve">Цель: Увеличение объемов производства и экспорта химической продукции
</t>
  </si>
  <si>
    <t>ИФО продуктов химической продукции</t>
  </si>
  <si>
    <t>ИФО производства резиновых и пластмассовых изделий</t>
  </si>
  <si>
    <t>Модернизация завода по производству минеральных удобрений с увеличением проектной мощности по выпуску готовой продукций (2-этап), а также проработка вопроса строительства завода по глубокой переработке газа  (ТОО «КазАзот»)</t>
  </si>
  <si>
    <t>Мониторинг реализации проекта "Строительство завода по производству полимерной упаковки ТОО "ДостыкПолимер"</t>
  </si>
  <si>
    <t xml:space="preserve">2.6. Строительная индустрия и производство строительных материалов </t>
  </si>
  <si>
    <t>ИФО производства прочей неметаллической минеральной продукции</t>
  </si>
  <si>
    <t>Мониторинг по загрузке цементного завода в с. Шетпе (ТОО "Каспийцемент")</t>
  </si>
  <si>
    <t>Мониторинг по загрузке домостроительного комбината (ТОО "ДИС")</t>
  </si>
  <si>
    <t>УИИР, УС</t>
  </si>
  <si>
    <t>Мониторинг по загрузке комбината индустриального строительства (ТОО "КИС Актау")</t>
  </si>
  <si>
    <t>УИИР, УПТиАД</t>
  </si>
  <si>
    <t>Мониторинг реализации проекта "Строительство завода кармазинного камня ТОО «Актау Керамзит»</t>
  </si>
  <si>
    <t>ИФО производства легкой промышленности</t>
  </si>
  <si>
    <t>Содействие  местным производителям  товаров легкой промышленности в закупе их продукции</t>
  </si>
  <si>
    <t>2.8. Фармацевтическая промышленность</t>
  </si>
  <si>
    <t xml:space="preserve">Цель: Создание производств лекарственных средств в регионе </t>
  </si>
  <si>
    <t>ИФО производства основных фармацевтических продуктов</t>
  </si>
  <si>
    <t>УИИР, АО СЭЗ " Морпорт Актау" (по согласованию)</t>
  </si>
  <si>
    <t>3. Агропромышленный комплекс</t>
  </si>
  <si>
    <t xml:space="preserve">ИФО инвестиций в основной капитал сельского хозяйства </t>
  </si>
  <si>
    <t xml:space="preserve"> УСХ</t>
  </si>
  <si>
    <t>ИФО инвестиций в основной капитал производства продуктов питания</t>
  </si>
  <si>
    <t>Доля поголовья крупного рогатого скота и мелкого рогатого скота в организованных хозяйствах:</t>
  </si>
  <si>
    <t>КРС</t>
  </si>
  <si>
    <t>МРС</t>
  </si>
  <si>
    <t>Доля крупного рогатого скота и мелкого рогатого скота участвующих в породном преобразовании</t>
  </si>
  <si>
    <t>Снижение доли субсидий, выданных с нарушением срока</t>
  </si>
  <si>
    <t>Поддержка повышения продуктивности, качества продукции животноводства и развития племенного животноводства</t>
  </si>
  <si>
    <t>млн .тенге</t>
  </si>
  <si>
    <t>10/255/053</t>
  </si>
  <si>
    <t xml:space="preserve">  УСХ, акимы районов и городов</t>
  </si>
  <si>
    <t>10/255/048</t>
  </si>
  <si>
    <t>Принятие мер по удешевлению стоимости услуг по подаче воды сельхохзтоваропроизводителям</t>
  </si>
  <si>
    <t>10/255/014</t>
  </si>
  <si>
    <t>Принятие мер по удешевлению стоимости удобрений для сельхозтоваропроизводителей</t>
  </si>
  <si>
    <t>10/255/047</t>
  </si>
  <si>
    <t>Увеличение удельного веса племенного поголовья</t>
  </si>
  <si>
    <t>Развитие верблюдоводства молочного направления</t>
  </si>
  <si>
    <t>Развитие отгонного животноводства</t>
  </si>
  <si>
    <t xml:space="preserve">Развитие тепличного хозяйства и расширенное внедрение водосберегающей технологии - капельного орошения </t>
  </si>
  <si>
    <t>УСХ и акимы районов и городов</t>
  </si>
  <si>
    <t>в пределах средств частных инвесторов</t>
  </si>
  <si>
    <t>Содействие в подготовке и переподготовке профессиональных кадров в АПК, научное и информационно-маркетинговое обеспечение АПК</t>
  </si>
  <si>
    <t xml:space="preserve"> УСХ, УО</t>
  </si>
  <si>
    <t>в пределах средств институтов развития и средств частных товаропроизводителей</t>
  </si>
  <si>
    <t xml:space="preserve">Содействие развитию сети перерабатывающих предприятий АПК    </t>
  </si>
  <si>
    <t>Организация работы по возмещению части расходов субъектов АПК при  инвестиционных вложениях</t>
  </si>
  <si>
    <t>10/255/050</t>
  </si>
  <si>
    <t>Организация работы по субсидированию заготовительным организациям в сфере агропромышленного комплекса суммы налога на добавленную стоимость уплаченного в бюджет, в пределах исчисленного налога на добавленную стоимость</t>
  </si>
  <si>
    <t>10/255/054</t>
  </si>
  <si>
    <t>4. Малый и средний бизнес, торговля</t>
  </si>
  <si>
    <t>Цель: Создание условий и поддержка развития малого и среднего бизнеса,  торговли</t>
  </si>
  <si>
    <t>Доля действующих субъектов малого и среднего предпринимательства в общем объеме зарегистрированных</t>
  </si>
  <si>
    <t>ИФО розничной торговли</t>
  </si>
  <si>
    <t>Увеличение количества торговых объектов по нарастающей, с торговой площадью не менее 2000 кв.м, с видом деятельности «Розничная торговля»</t>
  </si>
  <si>
    <t>Проведение цикла семинаров-тренингов, круглых столов, семинаров совещаний по вопросам развития предпринимательства в регионе, с привлечением общественных объединений предпринимателей</t>
  </si>
  <si>
    <t>Обеспечение эффективной  деятельности экспертного совета по вопросам предпринимательства при Акиме Мангистауской области</t>
  </si>
  <si>
    <t xml:space="preserve">Проведение ярмарок, выставок пищевой продукций, товаров народного потребления, сельхозпродукции </t>
  </si>
  <si>
    <t>УПиТ, УСХ, АО "НК "СПК Каспий", акимы городов и районов</t>
  </si>
  <si>
    <t>Организация заключения меморандумов между производителями (крупными торговыми точками) и акиматами в целях сдерживания роста цен</t>
  </si>
  <si>
    <t>кол-во</t>
  </si>
  <si>
    <t>Подготовка, направление рекомендаций акимам городов и районов о приведении объектов торговли в соответствие с правилами организации деятельности торговых рынков</t>
  </si>
  <si>
    <t>Организация сбора, анализа и публикации информации о региональных рынках, потребностях в товарах и услугах в целях привлечения новых предпринимателей</t>
  </si>
  <si>
    <t>5. Межрегиональное сотрудничество</t>
  </si>
  <si>
    <t>Цель: Развитие экономических и социально-культурных связей с другими регионами республики</t>
  </si>
  <si>
    <t>Формирование реестра (каталога) товаропроизводителей областей, в разрезе отраслей промышленности</t>
  </si>
  <si>
    <t>Рассмотрение приоритетной поставки продукции проектов Карты индустриализации потенциальным потребителям из других областей</t>
  </si>
  <si>
    <t>Создание на территории СЭЗ «Морпорт Актау» процессинговых центров для производства товаров, предназначенных для реализации в других регионах РК и странах ЕАЭП</t>
  </si>
  <si>
    <t>6. Инновации и инвестиции</t>
  </si>
  <si>
    <t>Цель: Улучшение инвестиционного климата в регионе</t>
  </si>
  <si>
    <t>Темп роста инвестиций в основной капитал на душу населения</t>
  </si>
  <si>
    <r>
      <t xml:space="preserve">Доля внешних инвестиций в основной капитал </t>
    </r>
    <r>
      <rPr>
        <sz val="12"/>
        <color indexed="8"/>
        <rFont val="Times New Roman"/>
        <family val="1"/>
      </rPr>
      <t>в общем объеме инвестиций в основной капитал</t>
    </r>
  </si>
  <si>
    <t>Доля инновационно-активных предприятий от числа действующих предприятий</t>
  </si>
  <si>
    <t>Увеличение доли инновационной продукции в общем объеме валового регионального продукта</t>
  </si>
  <si>
    <t>Увеличение количества проектов ГЧП, получивших положительные заключения по разработанной документации и объявление конкурса по ним</t>
  </si>
  <si>
    <t>Количество проектов, получивших положительные заключения  на конкурсные документации по проектам ГЧП (ежегодно не менее)</t>
  </si>
  <si>
    <t>АО «Региональный центр ГЧП Мангистауской области»</t>
  </si>
  <si>
    <t>Обновление информации на веб-сайте акимата Мангистауской области об инвестиционных возможностях области</t>
  </si>
  <si>
    <t>Презентация инвестиционного потенциала Мангистауской области на международных и тематических выставках за пределами региона и страны</t>
  </si>
  <si>
    <t>в пределах предусмотренных средств местного, республиканского бюджетов и других источников</t>
  </si>
  <si>
    <t>Проведение форумов, совещаний для повышения инвестиционной привлекательности Мангистауской области</t>
  </si>
  <si>
    <t>УИИР, АО СЭЗ "Морпорт "Актау"</t>
  </si>
  <si>
    <t>Мониторинг внедрения международных стандартов управления производством и систем оценки качества продукции на предприятиях, проведение технологического перевооружения действующих производств</t>
  </si>
  <si>
    <t>Целевые индикаторы</t>
  </si>
  <si>
    <t xml:space="preserve">Инвестиции в основной капитал на душу населения  </t>
  </si>
  <si>
    <t>тыс. тенге</t>
  </si>
  <si>
    <t>Аким г.Жанаозен, УИИР</t>
  </si>
  <si>
    <t xml:space="preserve">Уровень безработицы </t>
  </si>
  <si>
    <t>Аким г.Жанаозен, УКЗиСП</t>
  </si>
  <si>
    <t>Количество действующих субъектов малого и среднего предпри-нимательства</t>
  </si>
  <si>
    <t>Доступ к централизованному:</t>
  </si>
  <si>
    <t>Аким г.Жанаозен, УЭиЖКХ</t>
  </si>
  <si>
    <t>Ввод жилья</t>
  </si>
  <si>
    <t>тыс. кв. м</t>
  </si>
  <si>
    <t>Аким г.Жанаозен, УС</t>
  </si>
  <si>
    <t xml:space="preserve">Мероприятия: </t>
  </si>
  <si>
    <t>УИИР,                         аким города Жанаозен</t>
  </si>
  <si>
    <t>Создание и развитие курортной зоны отдыха «Кендерли». В период строительства инфраструктуры – 3000 рабочих мест, в период эксплуатации – 12000 рабочих мест</t>
  </si>
  <si>
    <t xml:space="preserve">УТ,                              аким города Жанаозен                </t>
  </si>
  <si>
    <t xml:space="preserve"> УПТ,                           аким города Жанаозен,                     АО «ФРП «Даму» (по согласованию)                   </t>
  </si>
  <si>
    <t>Аким города Жанаозен,                                УПТ</t>
  </si>
  <si>
    <t>Оказание мер по содействию развития предпринимательства в городе (микрокредитование)</t>
  </si>
  <si>
    <t>Принятие мер по обучению  самозанятого, безработного и малообеспеченного населения города Жанаозен: повышение квалификации (10 человек ежегодно); переподготовка кадров (30 человек ежегодно); профессиональная подготовка (10 человек ежегодно);  обучение основам предпринимательства  (10 человек ежегодно)</t>
  </si>
  <si>
    <t xml:space="preserve">УКЗСП,                       аким города Жанаозен </t>
  </si>
  <si>
    <t xml:space="preserve">УКЗСП ,                    аким города Жанаозен              </t>
  </si>
  <si>
    <t>тыс.тенге</t>
  </si>
  <si>
    <t xml:space="preserve">ед. </t>
  </si>
  <si>
    <t>Доля модернизированных сетей:</t>
  </si>
  <si>
    <t>теплоснабжение</t>
  </si>
  <si>
    <t>Протяженность модернизированных сетей:</t>
  </si>
  <si>
    <t>водоснабжение</t>
  </si>
  <si>
    <t>водоотведение</t>
  </si>
  <si>
    <t>кв. м</t>
  </si>
  <si>
    <t xml:space="preserve">Мероприятия </t>
  </si>
  <si>
    <t>Проведение встреч с действующими и потенциальными инвесторами, предпринимателями города для разъяснения действующих государственных программ по поддержке бизнеса, обсуждения бизнес-идей в рамках малого и среднего бизнеса в сфере рыбного хозяйства, туризма, производства строительных материалов</t>
  </si>
  <si>
    <t xml:space="preserve">Сельские, в том числе приграничные территории </t>
  </si>
  <si>
    <t xml:space="preserve">Цель: </t>
  </si>
  <si>
    <t>УЭБП, акимы районов</t>
  </si>
  <si>
    <t xml:space="preserve">Инвестиции в основной капитал на душу населения               </t>
  </si>
  <si>
    <t>УИИР, акимы районов</t>
  </si>
  <si>
    <t>УЭиЖКХ, акимы районов</t>
  </si>
  <si>
    <t>УС, акимы районов</t>
  </si>
  <si>
    <t>По районным центрам:</t>
  </si>
  <si>
    <t xml:space="preserve">Развитие экономической деятельности в с.Бейнеу  </t>
  </si>
  <si>
    <t xml:space="preserve">Развитие экономической деятельности в с.Курык  </t>
  </si>
  <si>
    <t xml:space="preserve">Развитие экономической деятельности в с.Шетпе  </t>
  </si>
  <si>
    <t>По ОСНП :</t>
  </si>
  <si>
    <t xml:space="preserve">Развитие экономической деятельности в с.Акжигит   </t>
  </si>
  <si>
    <t xml:space="preserve">Развитие экономической деятельности в с.Боранкул  </t>
  </si>
  <si>
    <t>Снижение доли объектов кондоминиума, требующих капитального ремонта*</t>
  </si>
  <si>
    <t>Снижение аварийности на городских сетях:</t>
  </si>
  <si>
    <t>- водоснабжения</t>
  </si>
  <si>
    <t>- водоотведения</t>
  </si>
  <si>
    <t>число аварий на 1 км сетей</t>
  </si>
  <si>
    <t>Доля нормативно очищенных                                                                                                                                                                                                                                                                                                                                                                                                                                                                                                                                                                                                                                                                                                                                                                                                                                                                                                                                                                                                             сточных вод в городах при сбросах в водоемы*</t>
  </si>
  <si>
    <t xml:space="preserve">Инвестиции в основной капитал на душу населения (по Тупкараганскому  району) </t>
  </si>
  <si>
    <t>Мониторинг строительства фармацевтического комплекса по выпуску  жидких лекарственных форм и изделий медицинского назначения ТОО "Медикал Фарм "Ча-Кур"</t>
  </si>
  <si>
    <t>Привлечение иностранных и местных инвесторов для создания новых перспективных (высокотехнологичных, экспортоориентированных) производств, в том числе на территории СЭЗ Морпорт Актау, а также на территории ИЗ области</t>
  </si>
  <si>
    <t>Аким г.Жанаозен, УПиТ</t>
  </si>
  <si>
    <t xml:space="preserve">7. Развитие центров экономического роста </t>
  </si>
  <si>
    <t>Развитие моногородов</t>
  </si>
  <si>
    <t>ИТОГО по центрам экономического роста, в том числе:</t>
  </si>
  <si>
    <t>ВСЕГО по направлению 1, в том числе:</t>
  </si>
  <si>
    <t>ВСЕГО по Направлению 4, в том числе:</t>
  </si>
  <si>
    <t>Всего по Направлению 5, в том числе:</t>
  </si>
  <si>
    <t>ИТОГО по малому городу, в том числе:</t>
  </si>
  <si>
    <t>УЗ,УС, аким города Жанаозен</t>
  </si>
  <si>
    <t>УО, УС, аким г.Актау</t>
  </si>
  <si>
    <t>УО, УС, акимы г.Жанаозен</t>
  </si>
  <si>
    <t>УО, УС, аким Каракиянского района</t>
  </si>
  <si>
    <t>Аким Мангистауского района</t>
  </si>
  <si>
    <t>УЗ,УС, г.Актау</t>
  </si>
  <si>
    <t xml:space="preserve">УЗ, УС, аким Мунайлинского района </t>
  </si>
  <si>
    <t>УК, аким Каракиянского района</t>
  </si>
  <si>
    <t>Аким Тупкараганского района в г.Форт-Шевченко, УИИР</t>
  </si>
  <si>
    <t>Аким Тупкараганского района в  г.Форт-Шевченко,УПиТ</t>
  </si>
  <si>
    <t>Аким Тупкараганского района в г.Форт-Шевченко, УЭиЖКХ</t>
  </si>
  <si>
    <t>Аким Тупкараганского района в г.Форт-Шевченко, УС</t>
  </si>
  <si>
    <t>ДВД ( по согласованию), аким г.Жанаозен</t>
  </si>
  <si>
    <t>аким Мангистауского района</t>
  </si>
  <si>
    <t>УС, аким г.Жанаозен</t>
  </si>
  <si>
    <t>УПТиАД, аким Тупкараганского района</t>
  </si>
  <si>
    <t>УПТиАД, аким г.Актау</t>
  </si>
  <si>
    <t>УПТиАД, аким г.Жанаозен</t>
  </si>
  <si>
    <t>УПТиАД, аким Мунайлинского района</t>
  </si>
  <si>
    <t>УПТиАД, аким Каракиянского района</t>
  </si>
  <si>
    <t xml:space="preserve">УЭиЖКХ, аким  Мунайлинского района   </t>
  </si>
  <si>
    <t xml:space="preserve">УЭиЖКХ, аким Тупкараганского  района  </t>
  </si>
  <si>
    <t xml:space="preserve">УЭиЖКХ, аким Мунайлинского района  </t>
  </si>
  <si>
    <t xml:space="preserve">УЭиЖКХ, аким Тупкараганского района   </t>
  </si>
  <si>
    <t>Строительство центра охраны матери и ребенка на 150 мест в г. Актау Мангистауской области. Корректировка</t>
  </si>
  <si>
    <t>Строительство внутрисельского водопровода и резервуара в с. С. Шапагатова</t>
  </si>
  <si>
    <t>УЭиЖКХ, аким тупкараганского района</t>
  </si>
  <si>
    <t>УС, аким г.Актау</t>
  </si>
  <si>
    <t>Строительство 20-ти 4-квартирных жилых домов в микрорайоне "Емир" села Батыр. 2-очередь. Наружные сети. Нацфонд</t>
  </si>
  <si>
    <r>
      <t>Строительство сетей электроснабжения новых жилых домов 5 квартала в с.С.Шапагатов, 2-очередь -</t>
    </r>
    <r>
      <rPr>
        <b/>
        <sz val="12"/>
        <rFont val="Times New Roman"/>
        <family val="1"/>
      </rPr>
      <t>Нацфонд</t>
    </r>
  </si>
  <si>
    <r>
      <t xml:space="preserve">Строительство сетей электроснабжения новых жилых домов 6 квартала в с.С.Шапагатов, 2-очередь - </t>
    </r>
    <r>
      <rPr>
        <b/>
        <sz val="12"/>
        <rFont val="Times New Roman"/>
        <family val="1"/>
      </rPr>
      <t>Нацфонд</t>
    </r>
  </si>
  <si>
    <t xml:space="preserve">УЭиЖКХ, аким Каракиянского района   </t>
  </si>
  <si>
    <t>Многоэтажные многоквартирные жилые дома и объекты городского значения в 33 микрорайоне г. Актау (IV квартал, 2-ая очередь - жилые дома - 1 этап)  благоустройство внутриплощадочных территории</t>
  </si>
  <si>
    <t>Реконструкция внутримикрорайонных инженерных сетей и автомобильных дорог в 3мкр.г.Актау</t>
  </si>
  <si>
    <t>УПиТ, УСХ, УТ, УИИР, акимат района, аким города Форт-Шевченко</t>
  </si>
  <si>
    <t xml:space="preserve">Развитие экономической деятельности в с.Жетыбай </t>
  </si>
  <si>
    <t xml:space="preserve">Развитие экономической деятельности в с.Жынгылды  </t>
  </si>
  <si>
    <t xml:space="preserve">Развитие экономической деятельности в с.Сайотес  </t>
  </si>
  <si>
    <t xml:space="preserve">Развитие экономической деятельности в с.Акшукур  </t>
  </si>
  <si>
    <t>Итого по сельским и приграничным территориям, в том числе:</t>
  </si>
  <si>
    <t xml:space="preserve">Развитие экономической деятельности в с.Мангистау  </t>
  </si>
  <si>
    <t>По области:</t>
  </si>
  <si>
    <t>По сельским районным центрам  (образование):</t>
  </si>
  <si>
    <t>Всего по областным меропрятиям:</t>
  </si>
  <si>
    <t xml:space="preserve">Охват детей (3-6 лет) дошкольным воспитанием и обучением </t>
  </si>
  <si>
    <t xml:space="preserve">Возврат (восстановление) приватизированных детских садов </t>
  </si>
  <si>
    <t>УО, УФ, акимы городов и районов</t>
  </si>
  <si>
    <t>РБ (Национальный фонд)</t>
  </si>
  <si>
    <t>Решение вопроса разработки ТЭО и ПСД на строительство опреснительного завода с мощностью 60,0 тыс.м3/сут в курортной зоне Кендерли</t>
  </si>
  <si>
    <t>Водоснабжение и водоотведение</t>
  </si>
  <si>
    <t>По г. Актау</t>
  </si>
  <si>
    <t>По моногороду Жанаозен:</t>
  </si>
  <si>
    <t>ИТОГО по моногороду Жанаозен, в том числе:</t>
  </si>
  <si>
    <t>УС, УЭЖКХ, аким Мунайлинского района</t>
  </si>
  <si>
    <t xml:space="preserve"> УС, УЭЖКХ,  аким Тупкараганского района</t>
  </si>
  <si>
    <t>УС, УЭЖКХ, аким Тупкараганского района</t>
  </si>
  <si>
    <t>Разработка  ПСД и строительство областной универсальной библиотекой в г.Актау</t>
  </si>
  <si>
    <t>Уровень безработицы</t>
  </si>
  <si>
    <t>Уровень молодежной безработицы (15-28 лет)</t>
  </si>
  <si>
    <t>Женская безработица</t>
  </si>
  <si>
    <t>Доля трудоустроенных из числа лиц, обратившихся по вопросам трудоустройства</t>
  </si>
  <si>
    <t>Организация молодежной практики в рамках программы "  Продуктивная занятость и массовое предпринимательство"</t>
  </si>
  <si>
    <t>Затраты на привлечение ассисентов                           Затраты по дополнительным консультантам по социальной работе</t>
  </si>
  <si>
    <t xml:space="preserve">Реализация проектов с применением механизма ГЧП </t>
  </si>
  <si>
    <t xml:space="preserve">в пределах средств частных инвесторов </t>
  </si>
  <si>
    <t>Создание зеленой  защитной зоны  вокруг  хвостохранилища  «Кошкар-Ата» на площади 30 га</t>
  </si>
  <si>
    <t>Стабилизация уровня жидкой фазы хвостохранилища «Кошкар – Ата»</t>
  </si>
  <si>
    <t>Санитария сельских населенных пунктов Мунайлинского района</t>
  </si>
  <si>
    <t xml:space="preserve">Обеспечение функционирования в каждом районном центре кабинета психолого-педагогической коррекции и реабилитационных центров в областных центрах </t>
  </si>
  <si>
    <t xml:space="preserve">по г.Актау  </t>
  </si>
  <si>
    <t>Финансирование, тыс.тенге</t>
  </si>
  <si>
    <t>план</t>
  </si>
  <si>
    <t>факт</t>
  </si>
  <si>
    <t>Информация об исполнении</t>
  </si>
  <si>
    <t>по мониторингу Программы развития</t>
  </si>
  <si>
    <t xml:space="preserve"> Оперативная отчетность</t>
  </si>
  <si>
    <t>Отчетный период</t>
  </si>
  <si>
    <t>Этап реализации</t>
  </si>
  <si>
    <t>Организация</t>
  </si>
  <si>
    <t>Управление экономики и бюджетного планирования Мангистауской области</t>
  </si>
  <si>
    <t>(наименование органа, ответственного за проведение мониторинга и составление отчета)</t>
  </si>
  <si>
    <t>Мангистауской области на 2016-2020 годы</t>
  </si>
  <si>
    <t>Источник информации</t>
  </si>
  <si>
    <t>Направление 2. Социальное развитие</t>
  </si>
  <si>
    <t>*</t>
  </si>
  <si>
    <t xml:space="preserve"> УСХ, АО "НК "СПК"Каспий", УПиТ  </t>
  </si>
  <si>
    <t>Мониторинг реализации заказов на  изготовление металлоконструкций на предприятиях Мангистауской области - ТОО «Caspian Offshore and Marine Construction» , ТОО «Ерсай», ТОО «KCOI»</t>
  </si>
  <si>
    <t>Удельный вес товаров, закупленных в других регионах к общему объему товаров, закупленных у резидентов другой области и нерезидентов (по оптовым предприятиям, с численностью работающих свыше 50 человек)</t>
  </si>
  <si>
    <t>Объем отгруженной произведенной продукции в другие регионы (по промышленным предприятиям, с численностью свыше 50 человек)</t>
  </si>
  <si>
    <t>ВСЕГО по Направлению 6, в том числе:</t>
  </si>
  <si>
    <t>Цель: Создание условий для увеличения объемов производства продукции сельского хозяйства</t>
  </si>
  <si>
    <t>Развитие береговой инфраструктуры морского порта Курык. Создание порядка 1,9 тыс.новых постоянных рабочих мест</t>
  </si>
  <si>
    <r>
      <t>Цель:</t>
    </r>
    <r>
      <rPr>
        <sz val="12"/>
        <rFont val="Times New Roman"/>
        <family val="1"/>
      </rPr>
      <t xml:space="preserve"> Обеспечение динамичного развития опорных сельских населенных пунктов и приграничных районов</t>
    </r>
  </si>
  <si>
    <t>Цель : Увеличение доли машиностроения в обрабатывающей промышленности региона</t>
  </si>
  <si>
    <t>Мониторинг по загрузке завода по производству инновационных строиматериалов  (ТОО "КаспийТасЖол")</t>
  </si>
  <si>
    <t>Цель: Развитие туристического кластера и инфраструктуры туризма</t>
  </si>
  <si>
    <t>Цель: Обеспечение устойчивого развития моногорода Жанаозен в долгосрочной перспективе, диверсификации структуры экономики, развитие предпринимательства, повышение качества жизни населения</t>
  </si>
  <si>
    <t>Направление 1. Экономика</t>
  </si>
  <si>
    <t>Цель :  Производство конкурентоспособной металлургической продукции</t>
  </si>
  <si>
    <t>2. Строительство</t>
  </si>
  <si>
    <t>Цель: Содействие развитию строительной отрасли, в том числе жилищного строительства</t>
  </si>
  <si>
    <t>Цель : Развитие производства неметаллической минеральной продукции</t>
  </si>
  <si>
    <t>2.7. Легкая промышленность</t>
  </si>
  <si>
    <t>Цель : Увеличения доли легкой промышленности в обрабатывающей промышленности региона</t>
  </si>
  <si>
    <t>Цель: Обеспечение соблюдения трудового законодательства на предприятиях области</t>
  </si>
  <si>
    <t>Принятие мер по содействию в трудоустройстве самозанятого, безработного и малообеспеченного населения города Жанаозен:
социальные места (в 2015 году - 65 человек, в 2016 году – 65 человек, в 2017 году - 65 человек);                                                                        молодежная практика (в 2015 году - 40 человек, в 2016 году - 40 человек, в 2017 году - 40 человек)</t>
  </si>
  <si>
    <t>1 этап (2016-2018 годы)</t>
  </si>
  <si>
    <r>
      <t>Цель:</t>
    </r>
    <r>
      <rPr>
        <b/>
        <sz val="14"/>
        <rFont val="Times New Roman"/>
        <family val="1"/>
      </rPr>
      <t xml:space="preserve"> Устойчивое социально-экономическое развитие малого города Форт-Шевченко в среднесрочной перспективе, развитие транспортной, социальной и инженерной инфраструктуры. </t>
    </r>
  </si>
  <si>
    <t>Снижение доли наркопреступлений от числа зарегистрированных общеуголовных преступлений</t>
  </si>
  <si>
    <t>Количество изъятых наркотиков, в т.ч. Героина</t>
  </si>
  <si>
    <t>килограмм</t>
  </si>
  <si>
    <t>Доля выявленных преступлений, связанных со сбытом либо в целях сбыта наркотиков, от общего количества наркопреступлений</t>
  </si>
  <si>
    <t xml:space="preserve">Организация работ по проведению учений по действиям при угрозе и возникновению кризисной ситуации </t>
  </si>
  <si>
    <t>Организация работы по проведению акции, посвященной международному дню борьбы с наркоманией (26 июня, первое полугодие)</t>
  </si>
  <si>
    <t>Проведение месячника профилактических семинаров и лекций по борьбе с наркоманией и наркопреступностью для учащихся учебных заведений (ежеквартально)</t>
  </si>
  <si>
    <t>Проведение спортивных мероприятий под эгидой "Скажи наркотикам - НЕТ" и т.п. (ежеквартально)</t>
  </si>
  <si>
    <t>УПТиАД, АО "Казахтелеком" (по согласованию)</t>
  </si>
  <si>
    <t>2. Здравоохранение</t>
  </si>
  <si>
    <t>Количество лиц, состоящих на наркологическом учете с пагубным потреблением и зависимостью от наркотиков</t>
  </si>
  <si>
    <t>Количество НПО, привлеченных к реализации социально значимых проектов в рамках государственного социального заказа</t>
  </si>
  <si>
    <t>Рассмотрение и одобрение проектов предпринимателей города  для субсидирования (гарантирования) на региональных координационных советах</t>
  </si>
  <si>
    <t>Предоставление государственной поддержки на реализацию проектов, предусмотренных бизнес-идеями для развития малого и среднего бизнеса в сфере рыбной и пищевой отрасли (например, вылов и переработка рыбы, открытие колбасного цеха, открытие кулинарии, производство полуфабрикатов и т.д.), строительной индустрии, туризма.</t>
  </si>
  <si>
    <t>3. Труд и социальная защита населения</t>
  </si>
  <si>
    <r>
      <t xml:space="preserve">Цель : </t>
    </r>
    <r>
      <rPr>
        <sz val="12"/>
        <rFont val="Times New Roman"/>
        <family val="1"/>
      </rPr>
      <t>Повышение занятости, эффективности социальной помощи и оказания социальных услуг</t>
    </r>
  </si>
  <si>
    <r>
      <t xml:space="preserve">Цель:  </t>
    </r>
    <r>
      <rPr>
        <sz val="12"/>
        <rFont val="Times New Roman"/>
        <family val="1"/>
      </rPr>
      <t>Дальнейшее укрепление государственности и единства нации, обеспечение внутриполитической стабильности.</t>
    </r>
  </si>
  <si>
    <t>Рост стоимостного объема экспорта продукции  обрабатывающей промышленности</t>
  </si>
  <si>
    <t>% к предыдущему году</t>
  </si>
  <si>
    <t>% к 2015 году</t>
  </si>
  <si>
    <t xml:space="preserve">Рост производительности труда в машиностроительной отрасли </t>
  </si>
  <si>
    <t>Рост производительности труда в обрабатывающей промышленности</t>
  </si>
  <si>
    <t xml:space="preserve">Рост стоимостного объема экспорта продукции  </t>
  </si>
  <si>
    <t>Рост производительности труда в металлургической промышленности</t>
  </si>
  <si>
    <t>Рост производительности труда в химической отрасли</t>
  </si>
  <si>
    <t xml:space="preserve">Рост стоимостного объема экспорта продукции химической промышленности </t>
  </si>
  <si>
    <t>Рост производительности труда в легкой промышленности.</t>
  </si>
  <si>
    <t>ИТОГО по Промышленности, в том числе:</t>
  </si>
  <si>
    <t>ИТОГО по трудовым отношениям, в том числе:</t>
  </si>
  <si>
    <t>Итого по центрам сельских округов и селам:</t>
  </si>
  <si>
    <t>Строительство автодороги № 31 "А" между ж.м "Шыгыс-2" и "Шыгыс 3" г.Актау</t>
  </si>
  <si>
    <t>Строительство внутримикрайонных автодорог жилого массива "Толкын-1" г.Актау</t>
  </si>
  <si>
    <t>Строительство автомобильной дороги в рамках строительства внешней инфраструктуры Каспийского энергетического Хаба (автодорога №19 "А" между мкр. 16-17, 18-19 и 19"А"-20 в г.Актау). Очередь 1. Проезжая часть, Освещение.</t>
  </si>
  <si>
    <t>Строительство автодорог новых микрорайонов в с.Жетыбай Каракиянского района</t>
  </si>
  <si>
    <t>Мероприятия областные:</t>
  </si>
  <si>
    <t>ИТОГО по развитию трехязычия, в том числе:</t>
  </si>
  <si>
    <t>ИТОГО по 2 направлению, в том числе:</t>
  </si>
  <si>
    <t>Итого по общественной безопасности, в том числе:</t>
  </si>
  <si>
    <t>ИТОГО по связи и коммуникациям, в том числе:</t>
  </si>
  <si>
    <t>В том числе по моногороду Жанаозен:</t>
  </si>
  <si>
    <t>ИТОГО по г.Жанаозен, в том числе:</t>
  </si>
  <si>
    <t>Реконструкция газораспределительных пунктов сетей 3-го мкр.</t>
  </si>
  <si>
    <t>УЭЖКХ, УС, аким г.Актау</t>
  </si>
  <si>
    <t>ИТОГО по теплоснабжению, в том числе:</t>
  </si>
  <si>
    <t>ИТОГО по всем направлениям, в том числе:</t>
  </si>
  <si>
    <t>Статистические данные</t>
  </si>
  <si>
    <t>Ведомственная отчетность МИО</t>
  </si>
  <si>
    <t>Статистический бюллетень «Показатели ГПИИР»</t>
  </si>
  <si>
    <t>Расчеты МИО на основе статистических данных</t>
  </si>
  <si>
    <t>Ведомственная отчетность МСХ РК</t>
  </si>
  <si>
    <t>Ведомственные отчеты МИО</t>
  </si>
  <si>
    <t xml:space="preserve">Ведомственные отчеты МИО </t>
  </si>
  <si>
    <t xml:space="preserve">Статистические данные </t>
  </si>
  <si>
    <t>Административные  данные МОН РК</t>
  </si>
  <si>
    <t>Итоги социсследований МОН РК и МИО</t>
  </si>
  <si>
    <t xml:space="preserve">Ведомственная отчетность 
МЗСР РК
</t>
  </si>
  <si>
    <t>Ведомственная отчетность МЗСР РК</t>
  </si>
  <si>
    <t xml:space="preserve">Отчет МЗСР РК по сведениям МИО </t>
  </si>
  <si>
    <t>Отчет МЗСР РК по вседениям МИО</t>
  </si>
  <si>
    <t xml:space="preserve"> Отчет МЗСР РК по вседениям МИО</t>
  </si>
  <si>
    <t>Ведомственная отчетность МКС РК</t>
  </si>
  <si>
    <t>Отчетность КПССУ ГП РК</t>
  </si>
  <si>
    <t>Производительность труда в обрабатывающей промышленности</t>
  </si>
  <si>
    <t>тыс. долл. США</t>
  </si>
  <si>
    <t>к 2015 году, %</t>
  </si>
  <si>
    <t>к предыдущему году, %</t>
  </si>
  <si>
    <t xml:space="preserve">Доля вырабатанной электроэнергии возобновляемых источников энергии в общем объеме
выработанной электроэнергии
</t>
  </si>
  <si>
    <t xml:space="preserve">Ведомствен
ная отчетность МЭ РК
</t>
  </si>
  <si>
    <t>Показатель энергоемкости внутреннего регионального продукта</t>
  </si>
  <si>
    <t>тнэ на тыс.долл. США в ценах 2000 г.</t>
  </si>
  <si>
    <t xml:space="preserve">Статистичес
кие данные
</t>
  </si>
  <si>
    <t>к  2015 году, %</t>
  </si>
  <si>
    <t xml:space="preserve"> 2017 год</t>
  </si>
  <si>
    <t>План              2017 года</t>
  </si>
  <si>
    <t>Факт 2017 года</t>
  </si>
  <si>
    <t>Организация   выставок  и международных переговоров по увеличению внешнеторгового оборота</t>
  </si>
  <si>
    <t>УПТ и АД</t>
  </si>
  <si>
    <t xml:space="preserve">Рост валовой добавленной стомости в обрабатывающей промышленности </t>
  </si>
  <si>
    <t xml:space="preserve">Решение вопроса по присвоению СЭЗ "Морпорт Актау" статуса портового и логистического СЭЗ </t>
  </si>
  <si>
    <t>Субсидирование стоимости затрат на возделывание сельскохозяйственных культур в защищенном грунте</t>
  </si>
  <si>
    <t>Сохранение и совершенствование ценного консолидированного генофонда черных каракульских  овец</t>
  </si>
  <si>
    <t>Создание и развитие в регионе мясо-сального овцеводства путем поглотительного скрещивания каракульских овец с эдильбаевскими баранами-производителями</t>
  </si>
  <si>
    <t>Внедрение и распространение инновационного опыта</t>
  </si>
  <si>
    <t>Субсидирование процентной ставки по кредитам и лизингам в рамках финансового оздравления субъектов АПК</t>
  </si>
  <si>
    <t>Субсидирование ставок вознограждения по кредитам и лизингу технологического оборудования, на приобретение сельхозживотных а также лизинга техники с/х</t>
  </si>
  <si>
    <t>КХ «Накхан» цех по производству кумыса в селе Сайотес Мангистауского района мощностью 36 тонн  в год</t>
  </si>
  <si>
    <t xml:space="preserve">Цех по производству кумыса в Каракиянском районе, заявитель проекта ТОО «Сенек» с мощностью 10 тонна в год. </t>
  </si>
  <si>
    <t>Завод по бутылированию верблюжьего молока с мощностью 650 тонн в год в Тупкараганском районе, заявитель проекта ТОО «Агарган»</t>
  </si>
  <si>
    <t>ТОО «Aspan Storage» - строительство овощехранилища на 1321 тонн по голландской технологии</t>
  </si>
  <si>
    <t>Доля малого и среднего бизнеса в валовом региональном продукте</t>
  </si>
  <si>
    <t>Расширение информированности местных потребителей о продукциях и товарах местного производства</t>
  </si>
  <si>
    <t>УСХ, УВП</t>
  </si>
  <si>
    <t>Микрокредитование населения для открытия собственного дела в рамках «Программы развития продуктивной занятости и массового предпринимательства на 2017-2021 годы»:</t>
  </si>
  <si>
    <t xml:space="preserve"> - в г.Актау и Жанаозен</t>
  </si>
  <si>
    <t>Анализ  информации  по импортируемым товарам системообразующих предприятий области, для рассмотрения возможности реализации импортозамещающих инвестиционных проектов</t>
  </si>
  <si>
    <t>ИФО инвестиций в обрабатывающую промышленность</t>
  </si>
  <si>
    <t>Решение вопроса выделения средств на строительство инженерной и транспортной инфраструктуры субзон №1 (дополнительный участок), №2 и №4 СЭЗ "Морпорт Актау")</t>
  </si>
  <si>
    <t>УС, УИИР, АО СЭЗ «Морской порт Актау» (по согласованию)</t>
  </si>
  <si>
    <t xml:space="preserve">Проведение рабочих встреч между недропользователями и товаропроизводителями области по вопросам достижения намерений о поставках товаров, работ и услуг на календарный год </t>
  </si>
  <si>
    <t xml:space="preserve">Проработка вопросов реализации проекта "Организации предприятия по вылову и переработке рыбы" </t>
  </si>
  <si>
    <t xml:space="preserve">Проработка вопросов реализации проекта  "Добыча камня-ракушечника и щебня и производство из них строительных материалов" </t>
  </si>
  <si>
    <t>Проработка вопросов реализации проекта "Возможности использования ветровых электростанций в городе Форт-Шевченко"</t>
  </si>
  <si>
    <t>УСХ, акимат района, аким города Форт-Шевченко</t>
  </si>
  <si>
    <t>УЗО, УИИР, акимат района, аким города Форт-Шевченко</t>
  </si>
  <si>
    <t>УТ, акимат района, аким города Форт-Шевченко</t>
  </si>
  <si>
    <t>УЭиЖКХ, акимат района, аким города Форт-Шевченко</t>
  </si>
  <si>
    <t>Обеспечение доплаты учителям организаций образования, реализующих учебные программы начального, основного и общего среднего образования, прошедшим стажировку по языковым курсам и на доплату учителям за замещение на период обучения основного сотрудника</t>
  </si>
  <si>
    <t xml:space="preserve">Региональные советы </t>
  </si>
  <si>
    <t>Обеспечение функционирования попечительских советов в школах и в государственных организациях ТиПО</t>
  </si>
  <si>
    <t>Оснащение школьных столовых и пищеблоков технологическим оборудованием</t>
  </si>
  <si>
    <t xml:space="preserve">Приобретение школьных автобусов </t>
  </si>
  <si>
    <t>Приобретение кабинетов новой модификации (химии, биологии, физики, лингафонных мультимедийных кабинетов):</t>
  </si>
  <si>
    <t>75 каб. физики</t>
  </si>
  <si>
    <t>25 каб. биологии</t>
  </si>
  <si>
    <t>75 каб. химии</t>
  </si>
  <si>
    <t>интерактивная доска</t>
  </si>
  <si>
    <t>робототехника</t>
  </si>
  <si>
    <t>Строительство профильной общеобразовательной школы на 900 мест учащихся в 32 А мкр г. Актау</t>
  </si>
  <si>
    <t>Разработка ПСД на строительство Дворца школьников в г.Актау</t>
  </si>
  <si>
    <t>Строительство пристройки к СШ № 2 г. Актау (актовый зал)</t>
  </si>
  <si>
    <t xml:space="preserve">Строительство 900 местной школы в микрорайоне Рауан г. Жанаозен </t>
  </si>
  <si>
    <t>Строительство средней школы на 900 мест в мкр. Арай г.Жанаозен</t>
  </si>
  <si>
    <t>Привязка типового проекта "Средняя общеобразовательная школа на 300 учащихся для IVA, IVГ климатических подрайонов с обычными геологическими условиями" ст. Ералиево Каракиянского района</t>
  </si>
  <si>
    <t>УО, УС, аким Мангистауского района</t>
  </si>
  <si>
    <t>Средняя общеобразовательная школа на 600 учащихся для IVA, IVГ климатических подрайонов с обычными геологическими условиями в мкр. Ащыбулак-2 с.Шетпе Мангистауского района</t>
  </si>
  <si>
    <t>Строительство средней общеобразовательной школы на 600 учащихся для IVA, IVГ климатических подрайонов с обычными геологическими условиями в с.о. Баскудык</t>
  </si>
  <si>
    <t>УО, УС, аким Мунайлинского района</t>
  </si>
  <si>
    <t>Строительство автономного котла для средней школы № 2 в с.Кызылтобе</t>
  </si>
  <si>
    <t xml:space="preserve">Средняя общеобразовательная школа на 600 учащихся для IVA, IVГ климатических подрайонов с обычными геологическими условиями в с. С. Шапагатова                                                                 </t>
  </si>
  <si>
    <t>Средняя общеобразовательная школа на 600 учащихся для IVA, IVГ климатических подрайонов с обычными геологическими условиями в с.о. Кызылтобе Мунайлинского района</t>
  </si>
  <si>
    <t>УО, УС, аким Тупкараганского района</t>
  </si>
  <si>
    <t>Повышение квалификации и переподготовка кадров врачей общей практики и менеджеров здравоохранения</t>
  </si>
  <si>
    <t>Оказание амбулаторно-поликлинических и медицинских услуг субъектами сельского здравоохранения, за исключением оказываемой за счет средств республиканского бюджета, также оказание услуг Call-центрами</t>
  </si>
  <si>
    <t>Строительство наружных сетей электроснабжения для здания терапевтического корпуса городской больницы в г.Жанаозен</t>
  </si>
  <si>
    <t>Предоставление специальных социальных услуг для инвалидов в условиях центра реабилитации и социализации</t>
  </si>
  <si>
    <t>Организация работ по оказанию услуг специалиста жестового языка</t>
  </si>
  <si>
    <t>Разработка ПСД и реставрация объектов памятника истории  и  культуры  некрополя   "Коккумбет" Мангистауского района</t>
  </si>
  <si>
    <t>Разработка ПСД и реставрация объектов памятника истории  и  культуры  некрополя   "Кожакумбет" Мангистауского района</t>
  </si>
  <si>
    <t>Разработка ПСД и реставрация объектов памятника истории  и  культуры  некрополя   "Алтынали" Каракиянского района</t>
  </si>
  <si>
    <t>Разработка ПСД и реставрация объектов памятника истории  и  культуры  некрополя   "Борилген" Мунайлинского района</t>
  </si>
  <si>
    <t>Разработка ПСД и реставрация объектов памятника истории  и  культуры  некрополя   "Жолжан " Мунайлинского района</t>
  </si>
  <si>
    <t>Разработка ПСД и реставрация объектов памятника истории  и  культуры  некрополя   "Айымбет " Тупкараганского района</t>
  </si>
  <si>
    <t xml:space="preserve">Разработка ПСД и ограждение территории средневекового городища Кызылкала (10-13 вв.)   </t>
  </si>
  <si>
    <t>Разработка ПСД и  благоустройства территории урочище Акмыш (10-17 вв.) Мангистауского района, Мангистауской области</t>
  </si>
  <si>
    <t>По малому  городу  Форт-Шевченко Тупкараганского района  (культура):</t>
  </si>
  <si>
    <t xml:space="preserve">Реконструкция здания музея "Мурын жырау" в городе Форт-Шевченко Тупкараганского района </t>
  </si>
  <si>
    <t>УК, Тупкараганского района</t>
  </si>
  <si>
    <t>Всего по культуру, в том числе:</t>
  </si>
  <si>
    <t>Строительство  сельского  клуба  с  библиотекой  на 200 мест  в  селе Баскудык  Мунайлинского  района</t>
  </si>
  <si>
    <t>Цель: Развитие массового и детско-юношеского спорта</t>
  </si>
  <si>
    <t>Доля населения положительно оценившего государственную политику в сфере межэтнических отношений</t>
  </si>
  <si>
    <t>Доля населения, положительно оценившего деятельность институтов гражданского общества</t>
  </si>
  <si>
    <t>Реализации социально значимых проектов в рамках государственного социального заказа в области религий</t>
  </si>
  <si>
    <t xml:space="preserve">Проведение мероприятий по идеологическому разубеждению, теолого-психологической и социальной реабилитации приверженцев деструктивных религиозных течений и членов их семей на привитие им духовных традиций и ценностей казахстанского общества </t>
  </si>
  <si>
    <t>Проведение  информационно-пропагандистских мероприятии направленных на  профилактику религиозного экстремизма и терроризма с целью предупреждения формирования искаженных религиозных взглядов</t>
  </si>
  <si>
    <t>Проведение инфотуров для отечественных и иностранных туроператоров, представителей СМИ</t>
  </si>
  <si>
    <t>Разработка и обустройство туристского маршрута "7 лиманов Тупкарагана"  (Малый город Форт- Шевченко)</t>
  </si>
  <si>
    <t>УПРиРП, УТ</t>
  </si>
  <si>
    <t xml:space="preserve">места отдыха в урочище Саура, Тупкараганский район </t>
  </si>
  <si>
    <t>Акимат Тупкараганского района</t>
  </si>
  <si>
    <t>Трансляция видеороликов о турпотенциале Мангистау  на региональных телеканалах</t>
  </si>
  <si>
    <t>Публикация материалов о Мангистау на страницах республиканских, иностранных туристических печатных изданий</t>
  </si>
  <si>
    <t>Проведение  мониторинга туристских маршрутов</t>
  </si>
  <si>
    <t xml:space="preserve">Организация и проведение воркшопа </t>
  </si>
  <si>
    <t>1 раз в год</t>
  </si>
  <si>
    <t>Усовершенствование и поддержка туристского сайта "Mangystau.info" мобильного приложения "MTravel"</t>
  </si>
  <si>
    <t>225,0/0,9</t>
  </si>
  <si>
    <t xml:space="preserve"> ДВД ( по согласованию)</t>
  </si>
  <si>
    <t>Проведение акции по примеру "Сделай свою жизнь прекрасной" (второе полугодие)</t>
  </si>
  <si>
    <t>ДВД ( по согласованию), аким Каракиянского района</t>
  </si>
  <si>
    <t>Проведение оптоволоконной сети</t>
  </si>
  <si>
    <t>АО "Казахтелеком" (по согласованию)</t>
  </si>
  <si>
    <t>в пределах предусмотренных средств</t>
  </si>
  <si>
    <t>Целевые трансферты из республиканского бюджета на развитие областным бюджетам на строительство и (или) приобретение жилья государственного жилищного фонда</t>
  </si>
  <si>
    <t>Разработка ПСД на привязку проекта на строительство 4-х жилых домов III класса комфортности в 19а мкр. г.Актау</t>
  </si>
  <si>
    <t>Разработка ПСД на привязку проекта на строительство 3-х жилых домов IV класса комфортности в 19а мкр.  г.Актау</t>
  </si>
  <si>
    <t xml:space="preserve">Строительство многоквартирного жилого дома с подземным паркингом в 34 мкр. г.Актау (II-очередь. Подземный паркинг с наружными инженерными сетями) </t>
  </si>
  <si>
    <t>Строительство внутри микрорайонных инженерных сетей (водоснабжение, электроснабжение, канализация, теплоснабжение, газоснабжение, телефонизация) и автомобильных дорог, проездных зон, тротуаров, благоустройства придорожных территорий в 34 мкр. г. Актау-НФ</t>
  </si>
  <si>
    <t>Строительство многоквартирных жилых домов с подземным паркингом в 34 мкр. г.Актау (I-очередь строительства)</t>
  </si>
  <si>
    <t>НФ</t>
  </si>
  <si>
    <t xml:space="preserve">Строительство двух 5-и этажных 120 квартирных жилых домов III класса комфортности (2 очередь) в 32 А мкр. (авторский надзор)    </t>
  </si>
  <si>
    <t xml:space="preserve">Строительство трех 5-и этажных 120 квартирных жилых домов IV класса комфортности в 32А мкр. (технический надзор)    </t>
  </si>
  <si>
    <t>Строительство внутримирорайонных инженерных сетей (водоснабжение, электроснабжение, канализация, теплоснабжение, газоснабжение, телефонизация) и автомобильных дорог, проездных зон, тротуаров, благоустройство придорожных территорий в 32А мкр. г.Актау-НФ</t>
  </si>
  <si>
    <t>Строительство внутримирорайонных инженерных сетей (водоснабжение, электроснабжение, канализация, теплоснабжение, газоснабжение, телефонизация) и автомобильных дорог, проездных зон, тротуаров, благоустройство придорожных территорий 17 мкр. г.Актау, 2-очередь-Нацфонд</t>
  </si>
  <si>
    <t>Строительство инженерной инфраструктуры и благоустройство жилого комплекса "Айракты" по адресу: г. Актау, 17 мкр."-Нацфонд</t>
  </si>
  <si>
    <t>Строительство многоквартирных жилых домов третьей очереди в 33 мкр. "Акку" г.Актау (привязка)</t>
  </si>
  <si>
    <t>Корректировка ПСД на "Строительство пятиэтажного жилого дома на 180 квартир в городе Жанаозен"</t>
  </si>
  <si>
    <t>Строительство муниципального (коммунального) жилого дома на 4 квартиры в селе Бейнеу (7 домов)-на 2 дома</t>
  </si>
  <si>
    <t>Строительство электроснабжения в с.Сенек</t>
  </si>
  <si>
    <t>Разработка ПСД на строительство газоснабжение, электроснабжение, водоснабжение и канализации для нововыделенных земельных участков в мкр. "Нурлы-Кош" с.Шетпе Мангистауского района (1019 участков)</t>
  </si>
  <si>
    <t xml:space="preserve">Строительство десяти 24-квартирных четырехэтажных арендных жилых домов в селе Мангистау Мунайлинского района АО «Байтерек девелопмент»  </t>
  </si>
  <si>
    <t xml:space="preserve">Строительство четырехквартирного муниципального (коммунального, арендного) жилого дома по программе "Доступное жилье -2020" в  селе Шайыр Мангистауского района </t>
  </si>
  <si>
    <t>УС, аким Мангистауского района</t>
  </si>
  <si>
    <t xml:space="preserve">Строительство четырехквартирного муниципального (коммунального, арендного) жилого дома по программе "Доступное жилье -2020" в  селе Кызан Мангистауского района  </t>
  </si>
  <si>
    <t>ИТОГО по центрам сельских округов, селам и поселкам, в том числе:</t>
  </si>
  <si>
    <t xml:space="preserve">Строительство четырехквартирного муниципального (коммунального, арендного) жилого дома по программе "Доступное жилье -2020"  в  селе Уштаган Мангистауского района  </t>
  </si>
  <si>
    <t xml:space="preserve">Строительство четырехквартирного муниципального (коммунального, арендного) жилого дома по программе "Доступное жилье -2020" в  селе Шебир Мангистауского района  </t>
  </si>
  <si>
    <t xml:space="preserve">Строительство четырехквартирного муниципального (коммунального, арендного) жилого дома по программе "Доступное жилье -2020"  в селе Тущыбек Мангистауского района  </t>
  </si>
  <si>
    <t>Строительство 40 четырехквартирных жилых домов в микрорайоне "Емір" села Батыр Мунайлинского района</t>
  </si>
  <si>
    <t xml:space="preserve"> УС, аким Мунайлинского района</t>
  </si>
  <si>
    <t>Реконструкция автомобильной дороги  "Ата жолы", участок 0-51км</t>
  </si>
  <si>
    <t>Акт ввода в эксплуатацию</t>
  </si>
  <si>
    <t>Мониторинг строительства и загрузки железнодорожной линии «Боржакты – Ерсай»</t>
  </si>
  <si>
    <t>Информация Акиму области</t>
  </si>
  <si>
    <t>Реконструкция автодороги №55 от перекрестка ХГМЗ до пересечения с автодорог микрорайонов №23, 24, 28а, общая протяженность 7 км</t>
  </si>
  <si>
    <t>Строительство   автодороги №29 между 34-34 "А" мкр.,протяженность 0,620 км г. Актау</t>
  </si>
  <si>
    <t>Строительство   автодороги №22 между 32"Б" и 31"Б" мкр.  г.Актау</t>
  </si>
  <si>
    <t>Строительство   автодороги №27 между 33-34 мкр. г. Актау</t>
  </si>
  <si>
    <t xml:space="preserve">УПТиАД, аким г.Актау                                                                                                                                                                                                                                                                                                                                                                                                                                                                                                                                                                                                                                                                                                                                                                                                                                                                                                                                                                                                                                                                                                                                                                                                                                                                                                                                                                                                                                                                                                                     </t>
  </si>
  <si>
    <t>Строительство внутримикрайонных автодорог жилого массива "Коктем" г.Актау</t>
  </si>
  <si>
    <t>УПТиАД, аким.Актау</t>
  </si>
  <si>
    <t>Строительство   автодороги №26 вдоль 33,34,34а мкр.  г.Актау</t>
  </si>
  <si>
    <t>Строительство внутрипоселковых автодорог п.Приморский</t>
  </si>
  <si>
    <t>Расширение существующей автодороги №9 города Актау</t>
  </si>
  <si>
    <t>Строительство автодороги №24 между 32 Б и 35 мкр. г.Актау</t>
  </si>
  <si>
    <t>Акт выполненных работ</t>
  </si>
  <si>
    <t>Строительство  автомобильных дорог мкр."Рахат" г.Жанаозен, протяженностью 4,8 км</t>
  </si>
  <si>
    <t>Разработка ПСД и строительство внутригородских автомобильных дорог мкр. Бостандык, Мунайлы г.Жанаозен</t>
  </si>
  <si>
    <t>Разработка ПСД и строительство внутригородских автомобильных дорог мкр. Мерей г.Жанаозен, протяженность 2,3 км</t>
  </si>
  <si>
    <t>Строительство автомобильной дороги ул.Есекмерген Батыр с.Бейнеу, протяженность 0,280 км</t>
  </si>
  <si>
    <t>Строительство автомобильной дороги ул. Ж.Аймауытов-Актан Керейулы с. Бейнеу (смеси щебня, гравия и песка), протяженность 1,368 км</t>
  </si>
  <si>
    <t>Строительство автомобильной дороги ул.Мендикул батыра с. Бейнеу (смеси щебня, гравия и песка), протяженность 4,2 км</t>
  </si>
  <si>
    <t>Строительство автомобильных дорог (смеси щебня, гравия и песка)  с.Бейнеу по улице Суйеубаева, протяженность 4,148 км</t>
  </si>
  <si>
    <t>Строительство автомобильных дорог (смеси щебня, гравия и песка) в с.Бейнеу по ул. Амантұрлы батыр-Асау батыр</t>
  </si>
  <si>
    <t>Строительство автомобильных дорог (смеси щебня, гравия и песка) в с.Бейнеу между ул. Абилхайыр хана и автодороги Бейнеу-Актау</t>
  </si>
  <si>
    <t>Строительство автомобильных дорог (смеси щебня, гравия и песка) в с.Бейнеу между ул. Калнияз акын</t>
  </si>
  <si>
    <t>Строительство автомобильных дорог (смеси, щебня, гравия и песка) в с.Бейнеу по ул.Каржаубай Жылкыбаев</t>
  </si>
  <si>
    <t>Реконструкция искусственных сооружений на автодорогах Актау-Каламкас и Таучик-Шетпе, 2 этап</t>
  </si>
  <si>
    <t>Реконструкция автодороги "Киякты-Тущыкудук" местного значения"</t>
  </si>
  <si>
    <t>Организация пассажирских перевозок «Бейнеу-Акжигит»</t>
  </si>
  <si>
    <t>УПТиАД, акимат района</t>
  </si>
  <si>
    <t>УПТиАД, аким Мангистауского района</t>
  </si>
  <si>
    <t>Строительство автодорог с.Кызан</t>
  </si>
  <si>
    <t>Строительство внутрисельской автомобильной дороги в ж.м. Кызылтобе-2</t>
  </si>
  <si>
    <t>Реконструкция автомобильной дороги "Курык - порт Курык</t>
  </si>
  <si>
    <t>Строительство автомобильной дороги "Кызылтобе-2 - с.о. Батыр", протяженностью 4 км</t>
  </si>
  <si>
    <t xml:space="preserve">Строительство внутрисельских автодорог с.о.Атамекен, протяженностью 3,6 км </t>
  </si>
  <si>
    <t>Строительство автодороги в жилом массиве Приморский,протяженностью 12,877 км</t>
  </si>
  <si>
    <t>ИТОГО по дороги и транспорт, в том числе:</t>
  </si>
  <si>
    <t>Модернизация оборудования ООУ №1,2,3,4,5 и увеличение производства питьевой воды до 20000 м3/сут. Опреснительный завод "Каспий" Кредитование Нацфонд</t>
  </si>
  <si>
    <t>Разработка ПСД на строительство напорного коллектора  от КОС-1 до КОС-2 г.Актау</t>
  </si>
  <si>
    <t>Разработка ПСД на строительство объектов по обеспечению безопасности и соблюдению пропускного режима ЦУВС-4 г.Актау</t>
  </si>
  <si>
    <t xml:space="preserve">Строительство водоочистных сооружений для подготовки волжской воды до питьевого качества до 30 тыс.м3 в сутки в г.Жанаозен (корректировка) </t>
  </si>
  <si>
    <t>По малому городу Форт-Шевченко:</t>
  </si>
  <si>
    <t>УЭиЖКХ, аким Тупкараганского района</t>
  </si>
  <si>
    <t>Проведение водопровода питьевого водопровода и бытовой канализации в г.Форт-Шевченко и поселке Баутино (1 очередь)</t>
  </si>
  <si>
    <t xml:space="preserve">УЭиЖКХ, аким Мангистауского района   </t>
  </si>
  <si>
    <t>Строительство сетей водоснабжения жилых массивов села Мангистау. Водоснабжение ж.м. Мангистау-4 Мунайлинского района</t>
  </si>
  <si>
    <t>Строительство водоочистного сооружения и внутрипоселкового водопровода в селе Боранкуль Бейнеуского района</t>
  </si>
  <si>
    <t>Строительство отсутствующих линии водопровода к жилым домам в селе Курык</t>
  </si>
  <si>
    <t>Приобретение и установка опреснительного сооружения в местности Аккудук</t>
  </si>
  <si>
    <t>Бурение и обустройство скважин в местности Аккудук</t>
  </si>
  <si>
    <t>Строительство водоочистного сооружения и внутрипоселкового водопровода в селе Сарга Бейнеуского района</t>
  </si>
  <si>
    <t xml:space="preserve">УЭиЖКХ, аким Бейнеуского района    </t>
  </si>
  <si>
    <t>Строительство водопровода "Казба-Акшымырау" Мангистауского района</t>
  </si>
  <si>
    <t>Реконструкция и строительство внутрипоселкового водопровода села Жармыш Мангистауского района</t>
  </si>
  <si>
    <t>Строительство водоочистного сооружения, водозабора, внутрипоселкового водопровода и установка счетчиков и приборов учета в селе Тущыбек Мангистауского района</t>
  </si>
  <si>
    <t>Строительство сетей водоснабжения сельского округа Атамекен Мунайлинского района -НФ</t>
  </si>
  <si>
    <t>Строительство сетей водоснабжения с.о. Баскудык Мунайлинского района</t>
  </si>
  <si>
    <t>Проект застройки обустройства на строительство инженерно-коммуникационной инфраструктуры  в сельском округе Батыр Мунайлинского района. Наружное водоснабжение. 1 очередь (НФ)</t>
  </si>
  <si>
    <t>Проект застройки обустройства на строительство инженерно-коммуникационной инфраструктуры  в сельском округе Батыр Мунайлинского района. Наружное водоснабжение. 2 очередь (НФ)</t>
  </si>
  <si>
    <t>Строительство водопровода для нововыделенных земельных участков в с. Бостан</t>
  </si>
  <si>
    <t>Мониторинг внедрения АСКУЭ на ГКП "АУЭС"</t>
  </si>
  <si>
    <t xml:space="preserve">УЭиЖКХ, аким г.Жанаозен   </t>
  </si>
  <si>
    <t>Реконструкция и расширение существующих сетей электроснабжения города Жанаозен</t>
  </si>
  <si>
    <t>Строительство электролиний по улицам с. Бейнеу</t>
  </si>
  <si>
    <t>Строительство электролинии высокого напряжения от с.Бейнеу до с.Есет</t>
  </si>
  <si>
    <t>Строительство электролинии высокого напряжения от с.Бейнеу до с.Толеп</t>
  </si>
  <si>
    <t>Строительство наружного освещения в селе Бейнеу</t>
  </si>
  <si>
    <t>ИТОГО райцентром, в том числе:</t>
  </si>
  <si>
    <t>УЭЖКХ, УС, акимат Каракиянского района</t>
  </si>
  <si>
    <t>Строительство инженерных сетей сельского клуба на 200 мест в селе Таучик (электроснабжение и газоснабжение)</t>
  </si>
  <si>
    <t>Газоснабжение г.Актау</t>
  </si>
  <si>
    <t>Пусконаладочные работы газоснабжению новых  жилых домов в 32а, 33 мкр. (8 домов) г.Актау</t>
  </si>
  <si>
    <t>Строительство и модернизация газораспределительных сетей в г.Жанаозен</t>
  </si>
  <si>
    <t xml:space="preserve">УЭиЖКХ, аким г.Жанаозен  </t>
  </si>
  <si>
    <t>Модернизация газораспределительных сетей в г.Жанаозен и с.Тенге</t>
  </si>
  <si>
    <t>Устройство перемычки Ду300 газопровода  (в районе КазГПЗ, г.Жанаозен)</t>
  </si>
  <si>
    <t>Строительство газоснабжения 140 участков юго-восточной зоны г.Форт-Шевченко</t>
  </si>
  <si>
    <t>Новое строительство и модернизация газораспределительных сетей в с.Боранкол, Бейнеуского района</t>
  </si>
  <si>
    <t>Новое строительство и модернизация газораспределительных сетей в с.Бейнеу, Бейнеуского района</t>
  </si>
  <si>
    <t>Модернизация газораспределительных сетей в с.Бейнеу, поселках Акжигит, Сангырлау, Тажен, Есет, Кызыласкер, Ногайты, Турыш, Сарга, Бейнеуского района</t>
  </si>
  <si>
    <t>Разработка ПСД по объекту "Строительство сетей газоснабжения ж.м. Мангистау-5 Мунайлинского района" (264 участок)</t>
  </si>
  <si>
    <t>Строительство электроснабжения индивидуальных жилых домов в селе Тущыбек Мангистауского района</t>
  </si>
  <si>
    <t xml:space="preserve">УЭиЖКХ, аким Мангистауский района   </t>
  </si>
  <si>
    <t>Строительство электроснабжения в населенном пункте 15 разъезд Мангистауского района</t>
  </si>
  <si>
    <t>Строительство сетей газоснабжения для новых жилых домов 5 квартала в с.С.Шапагатов. 2-очередь</t>
  </si>
  <si>
    <t>Проведение социальных опросов</t>
  </si>
  <si>
    <t>акимы городов и районов области</t>
  </si>
  <si>
    <t>Капитальный ремонт многоквартирных жилых домов (объектов кондоминиумов) в рамках Программы модернизации и развития ЖКХ  на 2011-2020 годы</t>
  </si>
  <si>
    <t xml:space="preserve">ИТОГО по ЖКХ, в том числе: </t>
  </si>
  <si>
    <t>Осуществление работ по защите от подвижных песков в с.Сенек</t>
  </si>
  <si>
    <t>Осуществление работ по защите от подвижных песков в с.Уштаган</t>
  </si>
  <si>
    <t>НИР "Исследование кормовой базы и состояния популяций рыб в прибрежной зоне Мангистауской области и рекомендации по совершенствованию использования рыбных ресурсов"</t>
  </si>
  <si>
    <t>Изучение потенциала соров (заливов) Каспийского моря в пределах Мангистауской области для определения запасов артемии, возможности ее добычи и разработка рекомендации по рациональному ведению промысла и паспортизации</t>
  </si>
  <si>
    <t>Разработка проекта создания лесных культур на неиспользуемых пастбищах Самского ГУ по охране лесов и животного мира Мангистауской области на площади 500,0 га</t>
  </si>
  <si>
    <t>Космический мониторинг за уровнем озеленения и несанкционированными отходами на территорий Мангистауской области</t>
  </si>
  <si>
    <t>Разработка целевых показателей качества окружающей среды Мангистауской области</t>
  </si>
  <si>
    <t>Разработка программы по управлению отходами Мангистауской области</t>
  </si>
  <si>
    <t>Организация и проведение круглого стола на тему «Пути решения экологических проблем Каспийского моря»</t>
  </si>
  <si>
    <t>Подготовка материалов и номинирование природных и культурных наследии на территории Мангистауской области для получения статуса глобального геопарка ЮНЕСКО с привлечением национальных экспертов</t>
  </si>
  <si>
    <t>по центрам сельских округов и селам:</t>
  </si>
  <si>
    <t xml:space="preserve">УЭиЖКХ, АкимМунайлинского района  </t>
  </si>
  <si>
    <t xml:space="preserve">Всего по  центрам сельских округов и селам </t>
  </si>
  <si>
    <t xml:space="preserve">ИТОГО по охране окружающей среды, в том числе: </t>
  </si>
  <si>
    <t>Проведение инвентаризации нарушенных земель:                                                                                                        1) действующих и отработанных месторождений;                                                                                                                              2) исторических месторождений</t>
  </si>
  <si>
    <t>Всего по земельным ресурсам (областные мероприятия), в том числе:</t>
  </si>
  <si>
    <t>Чистая сменяемость численности государственных служащих (уход из системы государственной службы)</t>
  </si>
  <si>
    <t>Аппарат акима области, местные исполнительные органы</t>
  </si>
  <si>
    <t>ВСЕГО, в том числе:</t>
  </si>
  <si>
    <t>Капитальный ремонт и строительство пристройки к зданию районного акимата в с.Шетпе</t>
  </si>
  <si>
    <t>УПТАД, аким Мангистауского района</t>
  </si>
  <si>
    <t>Направление 6.  Формирование и реализация единой государственной политики в сфере государственной службы</t>
  </si>
  <si>
    <t xml:space="preserve">Ведутся строительно-монтажные работы, ожидается ввоз оборудования на территорию СЭЗ.
Ввод объекта запланирован до конца 2018 года.
</t>
  </si>
  <si>
    <t>Данный проект был заявлен в 2008 году. Стоимость проекта 2,5 млрд. тенге, с созданием 150 постоянных рабочих мест.
В свою очередь, в реализацию проекта уже вложено 1,7 млрд. тенге. Строительство завода завершено, оборудование завезено. Необходимо произведение монтажа и пуско-наладки технологического оборудования.  Для проведения данного мероприятия необходимы дополнительные денежные средства. Ведутся поиски инвестора.</t>
  </si>
  <si>
    <t>В целях анализа цен на социально-значимые продовольственные товары, ТОО "Каспий Берекет" ведет на постоянной основе мониторинг цен в разрезе крупных супермаркетов.</t>
  </si>
  <si>
    <t>Индикатор достигнут</t>
  </si>
  <si>
    <t>Ежегодно основываясь на предложениях НПО и государственных программ, ежегодных Посланий Главы государства народу Казахстана, государственных программ, а также «Национального плана развития сотрудничества между неправительственными организациями и Правительством Республики Казахстан на 2016-2020 годы», «Плана действий по выполнению рекомендаций VII Гражданского форума 2017-2018 гг.» - формируются тематики государственного социального заказа по согласованию с Администрацией Президента РК.</t>
  </si>
  <si>
    <t>В 2017 году на проведение ежегодного областного конкурса "Человек года" было выделено 7 млн. тенге. Из них 2 850 000 тг. затрачены на награждение победителей, а 4 150 000 тг. на организацию мероприятия.</t>
  </si>
  <si>
    <t xml:space="preserve">В целях культивирования нравственных ценностей  и  позитивного образа семьи и брака, повышения статуса семьи ко дню дня семьи ежегодно в рамках государственного социального заказа проводится областной конкурс «Мерейли отбасы». </t>
  </si>
  <si>
    <t>По итогам 2017 года  организована работа торгово-экономических миссий из более 20 стран дальнего и ближнего зарубежья (Китай, Аджарская Автономная Республика (Грузия), Великобритания, Оман, Турция, Иран, Литва, США, Вьетнам, Франция, Нидерланды, Италия и другие). В рамках проведеннеых встреч были обсуждены вопросы экономического, инвестиционного и внешнеторгового сотрудничества.</t>
  </si>
  <si>
    <t>В 2017 году в рамках Карты поддержки предринимательства Мангистауской области реализовано 5 проектов, из них 3 проекта введено полностью, также были запущены 2 этап 2 проектов, общая стоимость реализованных проектов составляет 70,7 млрд.тенге, создано 419 новых рабочих мест:
1. «Производство электрощитового оборудования и силовых трансформаторов 6/10/35 кВт» ТОО «Актауский трансформаторный завод»;
2. «Строительство завода по производству керамзитового камня» ТОО «Актау Керамзит»;
3.  «Строительство паромного комплекса в порту Курык-автомобильная переправа» АО «НК «Казахстан Темир Жолы» (2 этап);
4. «Строительство 3-го цеха по производству стеклопластиковых труб и фитингов» ТОО «Завод стеклопластиковых труб»;
5.  «Модернизация завода по производству минеральных удобрений-танкопродувочная установка» ТОО «КазАзот» (2-этап).</t>
  </si>
  <si>
    <t>В настоящее время ведутся строительно-монтажные работы, которые выполнены на 70%.</t>
  </si>
  <si>
    <t>Рост инвестиций в основной капитал несырьевого сектора (за исключением инвестиций из государственного бюджета) к 2016 году</t>
  </si>
  <si>
    <t>27-28 апреля 2017 года была организована поездка в Дубай по приглашению компании Huawei, в ходе которой делегация Мангистауской области  приняла участие в форуме, где были презентованы различные инновационные технологии. В результате делегацией области определены необходимые элементы безопасного города для внедрения их для Мангистауской области и компанией Huawei должна предоставить концепцию проекта.</t>
  </si>
  <si>
    <t>** Статданные за 2017 года отсутствуют, будут опубликованы позднее. За январь-сентябрь 2017 года рост ИФО ВДС к январю-сентябрю 2016 года составляет – 104,1%, к январю-сентябрю 2015 года – 122,4%.</t>
  </si>
  <si>
    <t>**</t>
  </si>
  <si>
    <t>План за 2017 год не предусмотрен.</t>
  </si>
  <si>
    <r>
      <rPr>
        <b/>
        <sz val="12"/>
        <rFont val="Times New Roman"/>
        <family val="1"/>
      </rPr>
      <t>Индикатор не достигнут.</t>
    </r>
    <r>
      <rPr>
        <sz val="12"/>
        <rFont val="Times New Roman"/>
        <family val="1"/>
      </rPr>
      <t xml:space="preserve"> За январь-декабрь 2017 года объем производства отрасли вырос на 5,7% по сравнению соответствующим периодом 2016 года.  Доля отрасли в структуре промышленности составил – 7,1%. Увеличение объемов производства за отчетный период наблюдается по всем основным отраслям обрабатывающей промышленности. - в металлургической промышленности ИФО -  160%;
- в производстве продуктов нефтепереработки ИФО - 142,4%;
- в производстве резиновых и пластмассовых изделий  ИФО – 113,3%;
- в машиностроении  ИФО -  119%;
- в производстве готовых металлических изделий, кроме машин и оборудования ИФО – 111,5%;
- в производстве прочей неметаллической минеральной продукции  ИФО – 104,5%;
- в химической промышленности  ИФО – 106,3%;
- в фармацевтической промышленности  ИФО – 146,1%.
Снижение объемов производства за отчетный период:
- в производстве продуктов питания  ИФО – 88,9%.
- в легкой промышленности  ИФО – 94,1%.</t>
    </r>
  </si>
  <si>
    <r>
      <rPr>
        <b/>
        <sz val="12"/>
        <rFont val="Times New Roman"/>
        <family val="1"/>
      </rPr>
      <t>Индикатор достигнут.</t>
    </r>
    <r>
      <rPr>
        <sz val="12"/>
        <rFont val="Times New Roman"/>
        <family val="1"/>
      </rPr>
      <t xml:space="preserve"> В машиностроении объем производства составил 20,5 млрд.тенге, рост объемов производства на 19% (ИФО 119%).  Доля отрасли  в структуре обрабатывающей промышленности – 12,6%.По сравнению с аналогичным периодом 2016 года увеличилось производство насосов центробежных на 30,3%, производство оборудование нефтепромысловое 1,8 раза. Основные предприятия машиностроительной отрасли - ТОО «Актауский машиностроительный завод», АО «Каскор-Машзавод», ТОО «АктауОйлМаш», ТОО «КУДУ Индастриз Казахстан».</t>
    </r>
  </si>
  <si>
    <t>Предприятиями машиностроения выпускаются путевые подогрева, АО "тели,  насосы марки НБ - 125, различные запасные части к ним и прочему малогабаритному оборудованию, ориентированному на нефтегазовую отрасль, оказываются   услуги по их ремонту, а также производится высокотехнологическое нефтегазовое оборудование. За отчетный период наблюдается рост объемов производства за счет обеспеченности заказами в основных предприятиях отрасли - ТОО "Актауский машиностроительный завод" рост - 1,5 раза, АО "Каскор-Машзавод" - 3 раза за счет освоения производств НКТ трубы. ТОО «Актауский Машиностроительный завод» имеет долгосрочные контракты до 2020 года по поставке нефтегазового оборудования с компаниями АО «Эмбамунайгаз»,  АО «Озенмунайгаз», ТОО «Тулпар Мунай Сервис» на общую сумму 1406,1 млн. тенге.</t>
  </si>
  <si>
    <t xml:space="preserve">ТОО "КУДУ Индастриз Казахстан"  завод по производству винтовых насосов, работает по канадской технологии и представляет собой полный цикл проектирования, изготовления и сборка и сервисное обслуживание винтовых скважинных насосов, реализован в рамках карты индустриализации в 2015 году. За 2017 год произведено 869 штук винтовых насосов, 232 станции управления  (2016г. -533 шт. насосов). Загрузка производственных мощностей 108,6% (плановая мощность - 800 штук).                           </t>
  </si>
  <si>
    <r>
      <rPr>
        <b/>
        <sz val="12"/>
        <rFont val="Times New Roman"/>
        <family val="1"/>
      </rPr>
      <t>Индикатор достигнут.</t>
    </r>
    <r>
      <rPr>
        <sz val="12"/>
        <rFont val="Times New Roman"/>
        <family val="1"/>
      </rPr>
      <t xml:space="preserve"> В металлургической промышленности объем производства продукции составил 3,5 млрд.тенге, ИФО–156,5%. Доля отрасли  в структуре обрабатывающей промышленности – 2,2%.В натуральном выражении выпущено 7,7 тыс. тонн сталь нелегированная  в слитках и полуфабрикатах, 10,2 тыс. тонн трубы разных диаметров и 12,4 тыс. тонн профили и уголки из стали. В регионе в настоящее время действуют предприятия металлургической промышленности:  АО «Аrcelor Mittal Tubular Products Aktau» (стальные трубы), ТОО «Тенарис» (трубонарезное производство), ТОО «Еврострой» (профили и уголки из стали).</t>
    </r>
  </si>
  <si>
    <t xml:space="preserve">ТОО «Ерсай Каспиан Контрактор» имеет долгосрочный контракт с крупным недропользователем ТОО «Тенгизшевройл» на 2016-2019 годы по изготовлению металлоконструкций для проекта ПБР/ПУДД. Предприятие в октябре 2016 года с привлечением в качестве субподрядной организации ТОО «Казахстан Каспиан Оффшор Индастриз» приступило к выполнению заказов по изготовлению металлоконструкций для указанного проекта (трубные эстакады). </t>
  </si>
  <si>
    <t xml:space="preserve">Завод по производству спиралешовных труб АО «ArcelorMittal Tubular Products Aktau» ежегодно испытывает хроническую недозагрузку производственных мощностей (такая ситуация имеет место  в связи с использованием проектными организациями ГОСТа 10704 (предполагает применение только прямошовной трубы в проектах строительства путепрововодов). Для кардинального изменения сложившегося подхода к данной проблеме, необходимо принять меры по использованию спиралешовных труб по ГОСТ 8696 (ГОСТ 202095) наравне с прямошовными трубами по ГОСТ 10704 в проектах строительства водо-нефте и газопроводов.      
Акиматом области за 2015-2016 годы проведены работы по подписанию меморандумов с АО «Озенмунайгаз» и АО «КазТрансОйл».
</t>
  </si>
  <si>
    <t>ТОО «Казахстан Пайп Тредерс» (Тенарис) - трубонарезной завод с газогерметичными соединениями класса Премиум» планирует обеспечивать трубными изделиями согласно долгосрочных договоров проекты «Карачаганак Петролеум Оперейтинг Б.В.» (КПО) и ТОО «Тенгизшевройл» (ТШО). Общая сумма контракта с КПО и ТШО составляет 260 млн. долларов США.</t>
  </si>
  <si>
    <r>
      <rPr>
        <b/>
        <sz val="12"/>
        <rFont val="Times New Roman"/>
        <family val="1"/>
      </rPr>
      <t>Индикатор достигнут.</t>
    </r>
    <r>
      <rPr>
        <sz val="12"/>
        <rFont val="Times New Roman"/>
        <family val="1"/>
      </rPr>
      <t xml:space="preserve"> В химической промышленности   объем   производства   составил 22,7 млрд. тенге, индекс физического объема продукции 106,3%.  Доля отрасли  в структуре обрабатывающей промышленности – 13,9%.Основное предприятие отрасли крупное предприятие АО «КазАзот» по выпуску азотных минеральных удобрений (селитра аммиачная). Рост связан с увеличением объема производства: селитры аммиачной на 3,1%, аммиака жидкого, товарного на 6,4% в АО «КазАзот».</t>
    </r>
  </si>
  <si>
    <r>
      <rPr>
        <b/>
        <sz val="12"/>
        <rFont val="Times New Roman"/>
        <family val="1"/>
      </rPr>
      <t xml:space="preserve">Индикатор достигнут. </t>
    </r>
    <r>
      <rPr>
        <sz val="12"/>
        <rFont val="Times New Roman"/>
        <family val="1"/>
      </rPr>
      <t>Объем производства – 4,7 млрд. тенге, ИФО – 113,3%.  Доля отрасли в структуре обрабатывающей промышленности – 2,8%. Основное предприятие отрасли ТОО «Завод стеклопластиковых труб» (стеклопластиковые трубы и фитинги) и другие  средние, малые предприятия (ТОО «Актауполимер», ТОО Каспио Пласт» и др.), выпускающие полиэтиленовые трубы, стеклопластиковые окна, двери, коробки для дверей и рамы оконные, пороги для дверей, ставни, жалюзи и изделия аналогичные из пластмасс, мешки и сумки из полиэтилена.</t>
    </r>
  </si>
  <si>
    <r>
      <rPr>
        <b/>
        <sz val="12"/>
        <rFont val="Times New Roman"/>
        <family val="1"/>
      </rPr>
      <t xml:space="preserve">Индикатор достигнут. </t>
    </r>
    <r>
      <rPr>
        <sz val="12"/>
        <rFont val="Times New Roman"/>
        <family val="1"/>
      </rPr>
      <t xml:space="preserve">Объем производства - 24,7 млрд. тенге, ИФО – 104,5%. Доля отрасли  в структуре обрабатывающей промышленности – 15,1%.Производства прочей неметаллической минеральной продукции представлена предприятиями, производящими бетонные и железобетонные изделия, товарного бетона и раствора строительного, портландцемента,  конструкции строительные сборные из бетона (ТОО «УПП», ТОО «Каспий Цемент», ТОО «Темиртас-1», ТОО «Кис-Актау», ТОО «ДСК» и др.). За отчетный период увеличился выпуск изделий из бетона на 10,2%, плитки, плиты, кирпичи и изделия из цемента, бетона или камня искусственного на 48,7%, бетона товарного  на 4,4%. </t>
    </r>
  </si>
  <si>
    <t xml:space="preserve">За 2017 год в ТОО "КИС-Актау" объем производства в стоимостном выражений составил 750 млн.тенге, в натуральном выражений выпущена 53,4 тыс.тонн ЖБИ. Загрузка производственных мощностей составил 100% ). Среднесписочная численность 95 чел. </t>
  </si>
  <si>
    <t xml:space="preserve">За 2017 год в ТОО "Каспий ТасЖол" объем производства в стоимостном выражений составил 1545 млн.тенге, в натуральном выражений выпущена 166,4 тыс.тонн асфальта, 83,2 тыс тонн битумной эмулсии (ЭБК -1, ЭБК-2).  Загрузка производственных мощностей составил 100% ). Среднесписочная численность 95 чел. </t>
  </si>
  <si>
    <t xml:space="preserve">За 2017 год в ТОО "Актау-Керамзит" объем производства в стоимостном выражений составил 346,5 млн.тенге, в натуральном выражений выпущена 27,7 тыс.куб.м керамзита, камень стеновой пустотелый (КСЛ) - 2,7 тыс.куб.м.  Загрузка производственных мощностей составил 55% ). Среднесписочная численность 94 чел. </t>
  </si>
  <si>
    <t xml:space="preserve">Предприятия легкой промышленности региона (ТОО «Жанарыс» и ТОО «Zhamal-ai LTD»)  в основном ориентированы на выполнение заказов нефтегазовой отрасли на спецодежду, спецобувь, также ТОО «Zhamal-ai LTD» производит пошив школьной формы по заказам образовательных учреждений, участвует в тендерах. Увеличение или уменьшение объемов производства данной отрасли зависит от заказов потребителей. В 2017 году в рамках работы по развитию местного содержания ТОО «Zhamal-ai LTD»  заключил договора на основании подписанных меморандумов с компаниями  
ТОО «Каракудукмунай, Филиал компании «Бузачи Оперейтинг ЛТД». ТОО «Жанарыс» имеют долгосрочные контракты по поставке спецодежды до 2020 года с компаниями АО «Озенмунайгаз», АО «Эмбамунайгаз», ТОО «Тулпар Мунай Сервис», ТОО «УТТиОС», ТОО «КазГПЗ», ТОО «Oil Services Company», ТОО «Ойл Транспорт Корпорэйшн», ТОО «ОзенМунайСервис» на общую сумму 5409,1 млн. тенге.
</t>
  </si>
  <si>
    <r>
      <rPr>
        <b/>
        <sz val="12"/>
        <rFont val="Times New Roman"/>
        <family val="1"/>
      </rPr>
      <t>Индикатор достигнут.</t>
    </r>
    <r>
      <rPr>
        <sz val="12"/>
        <rFont val="Times New Roman"/>
        <family val="1"/>
      </rPr>
      <t xml:space="preserve"> Объем производство– 91,6 млн.тенге, ИФО –146,1%. Доля фармацевтической промышленности в структуре обрабатывающей промышленности незначительно, за отчетный период составил 0,05%. Фармацевтическая продукция производится межбольничной аптекой по заказам областных  больниц и по рецептам для физических лиц. </t>
    </r>
  </si>
  <si>
    <t>Согласно приказа № 137 от 17 августа 2017 года «Об утверждения Регламента ведения Регистра отечественных производителей» утвержденным Председателем Правления НПП РК «Атамекен» Мырзахметовым А. Палатой предпринимателей Мангистауской области создан Реестр ОТП, по которому ведётся наполнение базы данных, приказом директора палаты предпринимателей закреплен ответственный сотрудник и создана рабочая группа по наполнению и сбора данных.</t>
  </si>
  <si>
    <t>Информация обновляется ежеквартально, а также по мере необходимости</t>
  </si>
  <si>
    <r>
      <rPr>
        <b/>
        <sz val="12"/>
        <rFont val="Times New Roman"/>
        <family val="1"/>
      </rPr>
      <t xml:space="preserve">Индикатор достигнут. </t>
    </r>
    <r>
      <rPr>
        <sz val="12"/>
        <rFont val="Times New Roman"/>
        <family val="1"/>
      </rPr>
      <t xml:space="preserve">Объем налоговых и неналоговых поступлений в местный бюджет за 2017 год составил 128,3 млрд. тенге (за 2016 год – 117,2 млрд. тенге). Темп роста - 109,5%.
</t>
    </r>
  </si>
  <si>
    <t xml:space="preserve">Ежемесячно проводится анализ макроэкономических показателей области, по итогам которого вырабатываются меры по улучшению ситуации. </t>
  </si>
  <si>
    <r>
      <rPr>
        <b/>
        <sz val="12"/>
        <rFont val="Times New Roman"/>
        <family val="1"/>
      </rPr>
      <t xml:space="preserve">Индикатор достигнут. </t>
    </r>
    <r>
      <rPr>
        <sz val="12"/>
        <rFont val="Times New Roman"/>
        <family val="1"/>
      </rPr>
      <t>Объем добычи природного газа составил 3090,3 млн. куб.м или 107% к уровню 2016 года.</t>
    </r>
  </si>
  <si>
    <r>
      <rPr>
        <b/>
        <sz val="12"/>
        <rFont val="Times New Roman"/>
        <family val="1"/>
      </rPr>
      <t>Индикатор не достигнут. О</t>
    </r>
    <r>
      <rPr>
        <sz val="12"/>
        <rFont val="Times New Roman"/>
        <family val="1"/>
      </rPr>
      <t xml:space="preserve">бъем добычи нефти составил 17926,9 тыс. тонн или 99,1 к соответствующему периоду 2016 года. Снижение объемов отмечается по предприятиям: АО «Озенмунайгаз» - на 1,3%, ТОО «Каракудукмунай» - на 19,3%, ФК «Бузачи Оперейтинг ЛТД» - на 7%. Снижение уровня добычи нефти обусловлено сокращением программы бурения нефтяных предприятий и с уменьшением действующего фонда добывающих скважин и ввода новых скважин.  </t>
    </r>
  </si>
  <si>
    <t xml:space="preserve">Основной причиной снижения добычи нефти является снижение мировых цен на нефть. Недропользователи были вынуждены сократить программы бурения и ГТМ (геолого-технические мероприятия), что негативно отразилось на показателях добычи нефти. 
Следует также отметить, что месторождения трех крупных компаний находятся на поздней стадии разработки с высоким процентом обводненности, что привело к уменьшению добычи нефти, включая газовый конденсат. снижение отмечено на следующих предприятиях: ТОО «Ком-Мунай» (ИФО 83,0%, объем добычи в январе-декабре 2017 года – 170,5 тыс. тонн),  АО "Озенмунайгаз" (ИФО 98,7%, 5480,1 тыс. тонн)  ТОО «Тасбулат Ойл Корпорэйшн» (84,4%, 130,3 тыс. тонн); ТОО «Емир-Ойл» (72,6%, 115,6 тыс. тонн); Филиал ТОО "МНК "КазМунайТениз" (81,9%, 149,9 тыс. тонн); ТОО «Меербуш» (77,4%, 58,6 тыс. тонн). 
</t>
  </si>
  <si>
    <t xml:space="preserve">Внедрение международных стандартов качества и технического регулирования. На сегодняшний день 465 предприятий Мангистауской области внедрили и сертифицировали системы менеджмента на соответствие международным стандартам. Из них: 434 по ИСО серии 9001; 296 – ИСО 14001; 177 - OHSAS 18001; 5 - ИСО 22000.
</t>
  </si>
  <si>
    <t>Отсутсвие заявок от сельхозтоваропроизводителей, а также представленные документы не соответствует требованиям Правил субсидирования.</t>
  </si>
  <si>
    <t>В регионе на сегодняшней день действуют 27 теплиц с общей площадью 19,3595 га, из них: 5 теплицы промышленного образца, с площадью 13,1090 га и 22 теплиц фермерского образца с площадью 6,0505 га. Не освоение по данным программам объясняется тем что представленные документы от СХП не соответствует требованиям Правил субсидирования.</t>
  </si>
  <si>
    <t xml:space="preserve">В области все действующие СХП занимающиеся по растениеводствам  поливают соии поля двумя способами: 1) по трубопроводу «Астрахань-Мангышлак» через АО «КазТрансОйл» и «МАЭК КазАтомПром» (обязанностью по договору является наличие счетчиков воды); 2) из подземных вод с использованием буровых (скважин).        </t>
  </si>
  <si>
    <t xml:space="preserve">На 01.01.2018 год удельный вес племенных животных к общему поголовью скота по сравнению с аналогичной датой прошлого года составило – КРС - 1,8% (0,7) увеличилось 2,5 раза больше, овец -3,7% (6,3) уменшалось на 41,3%, верблюд- 2,9 (4,5) уменшалось на 35,6%, лошадей – 4,3 (8,7) уменшение на 50,6%. Уменшение удельного веса племенных поголовье скота  по данным КХ </t>
  </si>
  <si>
    <t>Все действующие СХП в области не занимаются поглотительным скрещиванием каракульских овеци эдильбайской породы</t>
  </si>
  <si>
    <t xml:space="preserve">Мангистауская область является буферной зоной без вакцинации данных животных. Было запланировано закуп вербюдов породы аруана в Кызылординской и Южно-Казахстанской области, однако эти области являются зоной вакцинации и согласно Заключению Ветеринарного надзора и контроля МСХ РК перемещение животных с зоны  вакцинации в зону без вакцинации запрещено. </t>
  </si>
  <si>
    <t xml:space="preserve">В отчетный период пробурено 59 скважин, при плане 30. </t>
  </si>
  <si>
    <t>В области функционирует 27 тепличных хозяйств, в 2016 году было - 15 теплиц. Все тепличные комплексы принимает влаго-ресурсосберегающей технологию (капельного орошения). По статистическому данному в отчетным году общая посевная площадь составило 1028,9 гектар из них 800 гектар с капельным орошением.</t>
  </si>
  <si>
    <t xml:space="preserve">В 2017 году было введено в эксплуатацию ТОО "Сенек" и КХ «Накхан» - цех по производству кумыса и ТОО «WDOS Agargan» - завод по бутылированию верблюжьего молока. Соответсвенно развивается сеть по перепаботке молока. За период январь-декабрь 2017 года произведено 6293,8 тонн молока, по сравнению аналогичным периодом прошлого года производство обработанного молока увеличилось на 20,3% (в 2016 году – 5233,7 тн).
 Производство мясо увеличилось на 2,4 % (с 10140,5 до 10382,0 тонн), 
</t>
  </si>
  <si>
    <t>В регионе нету заготовительные предприятие подходящиеся по критериям Правили заготовительных организации в сфере АПК в связи с этим выделенные средства было возвращено в бюджет</t>
  </si>
  <si>
    <t>Связи не соответсвием представленного проекта по Правилу комиссионном решением было отказано о финансирование проекта и денежные средства было возвращено в бюджет.</t>
  </si>
  <si>
    <t>Отсутсвие заявок от ТОО "Бейнеуский зерновой терминал"</t>
  </si>
  <si>
    <t>10/255/019</t>
  </si>
  <si>
    <t>10/255/055</t>
  </si>
  <si>
    <t>10/255/056</t>
  </si>
  <si>
    <t>10/255/037</t>
  </si>
  <si>
    <t>В Мангистауском районе КХ «Накхан» открыт цех по производству кумыса мощностью 36 тонн в год. Оборудование розлива кумыса приобретено через ТОО «Мангистауагросервис». В 2017 году цехом изготовлено 40 тонн кумыса.</t>
  </si>
  <si>
    <t xml:space="preserve">В Каракиянском районе ТОО «Сенек» создан цех по производству кумыса  мощностью 10 тонн в год. </t>
  </si>
  <si>
    <t>В Тупкараганском районе запущен завод по бутилированию верблюжьего молока ТОО «Агарган» мощностью 650 тонн в год. Выход на полную проектную мощность ожидается в 2018 году.</t>
  </si>
  <si>
    <t xml:space="preserve">ТОО «Aspan Storage» завершено строительство овощехранилища в г.Актау на 1321 тонн по голландской технологии. Закуп оборудования финансируется через АО «Казагрофинанс». В данный момент идет работа по установке оборудования. </t>
  </si>
  <si>
    <t>Объем грузооборота в январе-декабре 2017г. по сравнению январем-декабрем 2016г. на том же уровне и составил 8,5 млрд. ткм (с
учетом оценки объема грузооборота нетранспортными организациями и предпринимателями, занимающимися коммерческими
перевозками).</t>
  </si>
  <si>
    <t xml:space="preserve">За январь - декабрь 2017 года по области произведено строительных работ на сумму 197,1 млрд. тенге или с учетом индекса цен 100,1% к уровню аналогичного периода 2016 года. </t>
  </si>
  <si>
    <t>Валовой продукции сельского хозяйства произведено на сумму 13,7 млрд. тенге, ИФО в отрасли составил 108,2%. Производство молока увеличилось на 20,3% к аналогичному периоду 2016 года (6,3 тыс. тонн), яиц куриных в 2,9 раза (4971 тыс. штук).                                                                                                   Наблюдается рост поголовья КРС – на 12,9% (16,9 тыс. голов), овец и коз – на 0,9% (365,2 тыс. голов), лошадей – на 4% (65,4 тыс. голов), верблюдов – на 2,9% (54,5 тыс. голов).</t>
  </si>
  <si>
    <t>**Статданные рассчитываются один раз в год. Данные за 2017 год будут опубликованы позднее.</t>
  </si>
  <si>
    <t>Количество действующих субъектов малого и среднего предпринимательства</t>
  </si>
  <si>
    <t xml:space="preserve">Индикатор достигнут. </t>
  </si>
  <si>
    <t>8029*</t>
  </si>
  <si>
    <t>*Статданные за январь-сентябрь 2017 года. Данные за 2017 год будут опубликованы позднее.</t>
  </si>
  <si>
    <r>
      <rPr>
        <b/>
        <sz val="12"/>
        <rFont val="Times New Roman"/>
        <family val="1"/>
      </rPr>
      <t xml:space="preserve">Индикатор достигнут. </t>
    </r>
    <r>
      <rPr>
        <sz val="12"/>
        <rFont val="Times New Roman"/>
        <family val="1"/>
      </rPr>
      <t xml:space="preserve">Введено жилья общей площадью 109,4 тыс.кв.метров или 109% к  аналогичному уровню 2016 года (январь-декабрь 2016 года – 100,3 тыс.кв.метров). </t>
    </r>
  </si>
  <si>
    <t xml:space="preserve">В рамках Единой Программы поддержки и развития бизнеса «Дорожная карта бизнеса - 2020» по г.Жанаозен за 2017 год одобрено по субсидированию – 45 проектов на сумму 2999,4 млн.тенге. </t>
  </si>
  <si>
    <t>Микрокредитными организациями выдано за отчетный период 18 микрокредитов на сумму 92,5 млн. тенге (за 2016 год – 40 микрокредитов на сумму 243,1 млн. тенге). Основной причиной уменьшения является снижение выделенных финансовых средств на микрокредитование по сравнению с предыдущим годом.</t>
  </si>
  <si>
    <t xml:space="preserve">В рамках программы развития продуктивной занятости и массового предпринимательства на 2017-2021 годы направлено 432 безработных на курсы обучения, из них по профессиям: сварщик - 26 чел., слесарь по зборке металлоконструкции - 21 чел, стропальщик - 22 чел, ао пректу вакансия проходили обучение - 37 чел,  компьютерная грамотность направлено 159 чел. </t>
  </si>
  <si>
    <t>В рамках программы развития продуктивной занятости и массового предпринимательства на 2017-2021 годы на социально рабочие места направлены 299 человек, при плане 230 человек. Заключены договора с 43 предприятиями и организациями.</t>
  </si>
  <si>
    <t xml:space="preserve"> За 2017 год в ТОО "ДИС" объем производства в стоимостном выражений составил 1301,3млн.тенге, в натуральном выражений выпущена 48442 м. куб. ЖБИ. Загрузка производственных мощностей составил 130% . Среднесписочная численность 126 чел. </t>
  </si>
  <si>
    <t>Региональная программа "Увеличение уставного капитала АО "НК "СПК "Каспий" для обеспечения продовольственной безопасности по Мангистауской области" направленная для обеспечения продовольственной безопасности регионах в целях недопущения спекулятивного и необоснованного роста цен и сглаживание сезонных колебаний, реализовывается с августа 2017 года, Разработано ФЭО на сумму 862,5 млн. тенге. Освоено средств на 99,9%.</t>
  </si>
  <si>
    <t>Мангистауская область не участвует в породном преобразовании.</t>
  </si>
  <si>
    <r>
      <rPr>
        <b/>
        <sz val="12"/>
        <rFont val="Times New Roman"/>
        <family val="1"/>
      </rPr>
      <t xml:space="preserve">Индикатор не достигнут. </t>
    </r>
    <r>
      <rPr>
        <sz val="12"/>
        <rFont val="Times New Roman"/>
        <family val="1"/>
      </rPr>
      <t xml:space="preserve">По оперативным стадданным за январь-декабрь 2017 года. В 2017 году произведено 10382,0 тонн мяса, 6293,8 тонн молока, 4971,7  тыс. штук яйц.  </t>
    </r>
  </si>
  <si>
    <t>В 2017 году из местного бюджета на субсидирование повышение урожайности и качества продукции растениеводства направлено 58,5 млн. тенге, на поддержку развития племенного животноводства, производства и реализации продукции животноводства – 50,8 млн. тенге.</t>
  </si>
  <si>
    <r>
      <rPr>
        <b/>
        <sz val="12"/>
        <rFont val="Times New Roman"/>
        <family val="1"/>
      </rPr>
      <t xml:space="preserve">Индикатор достигнут. </t>
    </r>
    <r>
      <rPr>
        <sz val="12"/>
        <rFont val="Times New Roman"/>
        <family val="1"/>
      </rPr>
      <t xml:space="preserve">Инвестиции в основной капитал составил 30,2 млрд.тенге или на 39,1% больше, чем за январь-декабрь 2016 года (20,6 млрд.тенге). </t>
    </r>
  </si>
  <si>
    <r>
      <rPr>
        <b/>
        <sz val="12"/>
        <rFont val="Times New Roman"/>
        <family val="1"/>
      </rPr>
      <t xml:space="preserve">Индикатор достигнут. </t>
    </r>
    <r>
      <rPr>
        <sz val="12"/>
        <rFont val="Times New Roman"/>
        <family val="1"/>
      </rPr>
      <t xml:space="preserve">По г.Жанаозен на 01.01.2018 года количество домов составляет 17618, из них обеспечены централизовааным водоотведением 14790 домов.  </t>
    </r>
  </si>
  <si>
    <r>
      <rPr>
        <b/>
        <sz val="12"/>
        <rFont val="Times New Roman"/>
        <family val="1"/>
      </rPr>
      <t xml:space="preserve">Индикатор достигнут. </t>
    </r>
    <r>
      <rPr>
        <sz val="12"/>
        <rFont val="Times New Roman"/>
        <family val="1"/>
      </rPr>
      <t>Общая протяженность электросетей составляет 1304,66 км, из них модернизированный - 28км.</t>
    </r>
  </si>
  <si>
    <r>
      <rPr>
        <b/>
        <sz val="12"/>
        <rFont val="Times New Roman"/>
        <family val="1"/>
      </rPr>
      <t xml:space="preserve">Индикатор не достигнут. </t>
    </r>
    <r>
      <rPr>
        <sz val="12"/>
        <rFont val="Times New Roman"/>
        <family val="1"/>
      </rPr>
      <t>В городе Форт-Шевченко зарегистрировано 1220 жилых домов,  из них 628 обеспечены централизованным водоотведением.</t>
    </r>
  </si>
  <si>
    <t>За 2017 год в ТОО "Каспий Цемент" объем производства в стоимостном выражений составил 8838 млн.тенге, в натуральном выражений выпущена 769,5 тыс.тонн цемента. Загрузка производственных мощностей составил 96,2% (плановая мощность 800 тыс.тонн/год). Среднесписочная численность за 2017 год состаил 318 человек. предприятия является экспортером, в 2017 году экспортировано 7727 тонн цемента в Россию (2016 год - 1116 тонн).</t>
  </si>
  <si>
    <t>Индикатор не достигнут</t>
  </si>
  <si>
    <t>**Статданные за 2017 год отсутсвуют, будут опубликованы позднее.</t>
  </si>
  <si>
    <t>Рост производительности труда в производстве прочей неметаллической минеральной продукции</t>
  </si>
  <si>
    <t>Освещение в СМИ информации о разработке и реализации мер по развитию региональной конкуренции</t>
  </si>
  <si>
    <t>ДКРЕМиЗК              (по согласованию)</t>
  </si>
  <si>
    <t xml:space="preserve">Осуществление государственной поддержки предпринимателей области в рамках Единой программы поддержки и развития бизнеса "Дорожная карта бизнеса-2020" </t>
  </si>
  <si>
    <t xml:space="preserve">В сфере транспортно-инфраструктурного развития в рамках программы «Нұрлы жол» продолжается строительство паромного комплекса в порту Курык АО НК «Казахстан Темир Жолы». Мощность проекта: годовой объем грузопотока – 6 млн.тонн, площадь застройки – 21 га. В период строительства предусмотрено создание 500 рабочих мест, в период эксплуатации - 249 рабочих мест.
Завершены работы по 1 пусковому комплексу, введены в эксплуатацию все запланированные объекты. Выделено всего 29,1 млрд. тенге, в том числе из Национального фонда в 2015 году – 4,8 млрд. тенге, в 2016 году – 24,3 млрд.тенге (освоено 100%). За 2017 год перевалено 1,5 миллионов тонн грузов (железнодорожными паромами).
В 2017 году начата работа по второму пусковому комплексу с автомобильным переходом (автодорога «Курык - порт Курык») стоимостью 60 млрд. тенге, на 2017 год из Национального фонда выделено 50 млрд. тенге. Срок завершения – 2018 год. 
</t>
  </si>
  <si>
    <t>64,0,</t>
  </si>
  <si>
    <t>460,5/0,07</t>
  </si>
  <si>
    <t>Заключен договор №170610/00 от 23.08.2017 года с ТОО  Alma Tech, в рамках которого в 2017 году проведены работы по техническому обслуживанию прикладного ПО Информационная система "Экзамен (ПДД)" в Специализированном ЦОНе. Обслуживание проводилось своевременно.</t>
  </si>
  <si>
    <t>Заключен договор №136 от 30.05.2017 года с ТОО  VRV-Service, в рамках которого в 2017 году проведены работы по техническому обслуживанию процессингового центра УАП ДВД. В этот же договор были включены обслуживание комбинированных систем "Мираж" и "Интегра". Все работы проводились своевременно.</t>
  </si>
  <si>
    <t>Заключен договор №170341/00 от 15.03.2017 года с ТОО  Alma Tech, в рамках которого в 2017 году проведены работы по техническому обслуживанию автоматизированной информационно-поисковой системы "Автопоиск" в УАП ДВД.  После чего 20.09.2017 году ДВД области было заключено дополнительное соглашение за №170341/01 на сумму 4 млн. 800 тыс. тенге. Все работы проведены своевременно.</t>
  </si>
  <si>
    <t xml:space="preserve">В целях проверки готовности при кризисной ситуаций ДВД Мангистауской области, 27 апреля 2017 года на территории полигона в/ч 6656 Национальной Гвардии Республики Казахстан, расположенного в Мунайлинском районе Мангистауской области было проведено тактико-специальное учение «Гонг-2017» по отработке действий органов внутренних дел Мангистауской области и военнослужащих в/ч 6656 НГ РК «По пресечению массовых беспорядков и групповых нарушений общественного порядка». </t>
  </si>
  <si>
    <t>Заключен договор №170228/00 от 03.02.2017 с ТОО  VRV-Service, в рамках которого в 2017 году проведены работы по техническому обслуживанию сигнально-громкоговорящих установок на спецавтомашинах ДВД области.</t>
  </si>
  <si>
    <t xml:space="preserve">19.04.2017г. в "Областной филармонии" в 5 мкр. г.Актау, ДВД совместно с Акиматом области и профильными управлениями, по поручению главы государства в рамках сотрудничества государств ШОС проведена широмасштабная международная акция "За мир - без наркотиков". В акции приняли участие руководство Акимата и ДВД, участвовали известные деятели культуры и спорта области, проведены показательные выступления спортсменов, концертная программма. В акции принимали участие учащиеся школ и колледжей г.Актау и области. (Акция проведена как альтернативная, взамен указанной в ПРТ).  </t>
  </si>
  <si>
    <t xml:space="preserve">За отчетный период на территории области проведено 3 этапа ОПМ "Допинг" в сфере легального оборота наркотических средств, психотропных веществ и прекурсоров (3 этапа, в связи с "ЭКСПО - 2017"): 1 этап - с 13 по 17 марта 2018г., 2 этап - с 25 по 29 сентября и 3 этап - с 4 по 8 декабря 2017г. </t>
  </si>
  <si>
    <t>В 2017г. на территории области проведено два этапа республиканского ОПМ "Канал":  1 этап - Западный заслон" (с 29 мая по 2 июня 2017г.) и 2-этап ОПМ "Канал - Волжский рубеж" (с 9 по 14 октября 2017г.).</t>
  </si>
  <si>
    <t xml:space="preserve">В 2017г. в период 1 июня по 30 октября на территории области проведено республиканское ОПМ "Кокнар-2017", в котором были задействованы все службы ДВД и другие государственные органы (ДКНБ, ДГД, ПС КНБ, ЛОВД, ДУИС и пр.), осуществляющие борьбу с незаконным оборотом наркотиков.  </t>
  </si>
  <si>
    <t xml:space="preserve">В течение 2017 года проведены спортивные мероприятия  совместно с областным управлением спорта Акимата области, а также с управлением образования в рамках спортакиад и соревнований среди организаций образования. </t>
  </si>
  <si>
    <t>Произведен текущий ремонт административного здания УВД г.Актау на сумму 32,8 млн.тенге.</t>
  </si>
  <si>
    <t>Заключен договор №116 от 18.04.2017 с ТОО  Ареал-Транс, в рамках которого в 2017 году проведены работы по техническому обслуживаниюпрограммно-аппаратного комплекса и систем ЦОУ УВД г.Актау и Жанаозен.</t>
  </si>
  <si>
    <t>Заключен договор №115 от 18.04.2017 года с ТОО  Компани-АГАТ, в рамках которого в 2017 году проведены работы по техническому обслуживанию оборудования радиосвязи "Тетра".</t>
  </si>
  <si>
    <t>В 2017 году в ЦОП РПП и районных центрах поддержки предпринимательства оказано более 10 641 услуг и консультации 6 135 клиентам. Консультантами ЦОП сопровождено до завершения 353 проекта.АО РФ "ФРП "Даму" проведены выезды в 52 сельских населенных пунктов области и оказано 5 061 консультации и услуг 4 456 клиентам.</t>
  </si>
  <si>
    <t>В 2017 году было проведено 8 заседаний Экспертного совета по вопросам предпринимательства, на которых было рассмотрено 52 проекта нормативно правовых актов.</t>
  </si>
  <si>
    <t>На еженедельной основе, в том числе и в праздничные дни в городах и районах области проводятся сельскохозяйственные ярмарки, где продовольственные товары напрямую от производителей и оптовых поставщиков реализуются по ценам на 15-20% ниже рыночных. За  2017 года было проведено около 583 ярмарок . Сумма реализованной продукции составляет около 465 млн. тенге. За 2017 год ТОО «Каспий-Берекет», было проведено 120 ярмарок по обеспечению социально-значимым товарам по заявкам местного акимата на территориях г.Актау, г.Жанаозен, Мунайлиской области, Каракиянской области и Тупкараганской области.</t>
  </si>
  <si>
    <t xml:space="preserve">В 2017 году акиматами городов и районов было подписано 213 меморандумов с руководителями торговых предприятий и рынков «О недопущении необоснованного роста цен на СЗПТ».                                                            ТОО "Каспий Берекет" заключил Договор поставки по сахарк песку с крупным отечественным производителем  ТОО "ЦАСК", по сливочному маслу с ТОО "АПК АДАЛ", по муке 1 сорта с ТОО "Акпан Кост". На стадии заключения договора реализации с ТОО "Лучшее решение" предметом которого является реализация социально значимых продовольственных товаров в крупном супермаркете "ДИНА" в г. Актау. </t>
  </si>
  <si>
    <t xml:space="preserve">В 2017 году в рамках Единой программы и поддержки бизнеса "Дорожная карта бизнеса 2020" было одобрено 208 проектов на общую сумму 15,1 млрд тенге. В результате сохранено 4036 рабочих мест и дополнительно создано около 1403 новых рабочих мест. </t>
  </si>
  <si>
    <t xml:space="preserve">В 2017 году в рамках "Программы развития продуктивной занятости и массового предпринимательства на 2017-2021 годы" выдано 154 микрокредитов на общую сумму 724,6 млн тенге. В результате сохранено 322 рабочих мест </t>
  </si>
  <si>
    <t xml:space="preserve">В 2017 году в рамках "Программы развития продуктивной занятости и массового предпринимательства на 2017-2021 годы" выдано 24 микрокредитов на общую сумму 221,6 млн тенге. В результате сохранено 71 рабочих мест </t>
  </si>
  <si>
    <t>В 2017 году ДКРЕМиЗК  периодически в местных СМИ публиковалась информация о разработке и реализации мер по развитию региональной конкуренции</t>
  </si>
  <si>
    <t>В рамках проекта «С дипломом в село» в 2017 году в сельские населенные пункты  области были трудоустроены 544 молодых специалистов, из них получили бюджетные кредиты на жилье – 198 человек на сумму 663,6 млн. тенге.</t>
  </si>
  <si>
    <t xml:space="preserve">С начала 2017 года проведены встречи с действующими и потенциальными  инвесторами, предпринимателями города на площадке ЦОПа при АО "Фонд "Даму" и НПП "Атамекен" по разъяснению действующих государственных программ по поддержке бизнеса, обсуждению бизнес-идей в рамках малого и среднего бизнеса в сфере строительной индустрии и производстве строительных материалов. </t>
  </si>
  <si>
    <t>В 2017 году в рамках Программы ДКБ-2020 меры государственной поддержки по развитию МСБ в малом городе Форт-Шевченко не выделялись.</t>
  </si>
  <si>
    <t xml:space="preserve">В целях диверсификации экономики в городе Форт-Шевченко развивается строительная отрасль, основное предприятие - ТОО «Тупкараган», занимающееся строительством и капитальным ремонтом объектов различного назначения, изготовлением и реализацией бетонных изделий, товарного бетона. Действуют карьеры по добыче камня-ракушечника. </t>
  </si>
  <si>
    <t>Так как строительство по возобновляемым источникам энергии будет начато в 2018 году, за 2017 год доля выработанной электроэнергии возобновляемых источников энергии отсутствует.</t>
  </si>
  <si>
    <t>В 2017 году из местного бюджета выделено 12,5 млн. тенге на разработку ПСД проекта «Разработка и обустройство туристского маршрута семь лиманов Тупкарагана». В Тупкараганском районе также ведутся работы по благоустройству территории урочища Саура.</t>
  </si>
  <si>
    <r>
      <rPr>
        <b/>
        <sz val="12"/>
        <rFont val="Times New Roman"/>
        <family val="1"/>
      </rPr>
      <t xml:space="preserve">Индикатор достигнут. </t>
    </r>
    <r>
      <rPr>
        <sz val="12"/>
        <rFont val="Times New Roman"/>
        <family val="1"/>
      </rPr>
      <t>Все средства по субсидированию были выданы в срок.</t>
    </r>
  </si>
  <si>
    <r>
      <rPr>
        <b/>
        <sz val="12"/>
        <rFont val="Times New Roman"/>
        <family val="1"/>
      </rPr>
      <t xml:space="preserve">Индикатор не достигнут. </t>
    </r>
    <r>
      <rPr>
        <sz val="12"/>
        <rFont val="Times New Roman"/>
        <family val="1"/>
      </rPr>
      <t>По оперативным статистическим данным ИФО инвестиций в основной капитал сельского хозяйства за январь-декабрь 2017 года составил 36%.                                                                                               В 2017 году на инвестиционное субсидирование проектов в агропромышленном комплексе направлено 244,4 млн. тенге средств республиканского бюджета. Пробурено 59 колодцев (при плане 30 колодцев).</t>
    </r>
  </si>
  <si>
    <r>
      <rPr>
        <b/>
        <sz val="12"/>
        <rFont val="Times New Roman"/>
        <family val="1"/>
      </rPr>
      <t xml:space="preserve">Индикатор достигнут. </t>
    </r>
    <r>
      <rPr>
        <sz val="12"/>
        <rFont val="Times New Roman"/>
        <family val="1"/>
      </rPr>
      <t xml:space="preserve">По статданным поголовье КРС в области на 01.01.2018 года составило 16897 голов, в том числе в крестьянских и фермерских хозяйствах - 5788 голов, в хозяйствах населения - 10911 голов. </t>
    </r>
  </si>
  <si>
    <r>
      <rPr>
        <b/>
        <sz val="12"/>
        <rFont val="Times New Roman"/>
        <family val="1"/>
      </rPr>
      <t>Индикатор не достигнут.</t>
    </r>
    <r>
      <rPr>
        <sz val="12"/>
        <rFont val="Times New Roman"/>
        <family val="1"/>
      </rPr>
      <t xml:space="preserve"> В связи с суровыми природно-климатическими условиями области в последние годы СХП развивают верблюдоводство и коневодство, так как эти животные более адаптированы к засушливому климату региона</t>
    </r>
  </si>
  <si>
    <r>
      <rPr>
        <b/>
        <sz val="12"/>
        <rFont val="Times New Roman"/>
        <family val="1"/>
      </rPr>
      <t>Индикатор достигнут.</t>
    </r>
    <r>
      <rPr>
        <sz val="12"/>
        <rFont val="Times New Roman"/>
        <family val="1"/>
      </rPr>
      <t xml:space="preserve"> Объем розничного товарооборота в январе-декабре 2017 года составил 169,8 млрд. тенге или 103,5% к соответствующему периоду 2016 года.
</t>
    </r>
  </si>
  <si>
    <r>
      <rPr>
        <b/>
        <sz val="12"/>
        <rFont val="Times New Roman"/>
        <family val="1"/>
      </rPr>
      <t>Индикатор достигнут.</t>
    </r>
    <r>
      <rPr>
        <sz val="12"/>
        <rFont val="Times New Roman"/>
        <family val="1"/>
      </rPr>
      <t xml:space="preserve"> В сентябре 2017 года открыт первый гипермаркет современного формата «Анвар», в ноябре – самый большой на Западе Казахстана гипермаркет современного формата «Дина» (общая площадь – 13 000 кв.м.).        
</t>
    </r>
  </si>
  <si>
    <r>
      <rPr>
        <b/>
        <sz val="12"/>
        <rFont val="Times New Roman"/>
        <family val="1"/>
      </rPr>
      <t xml:space="preserve">Индикатор не достигнут. </t>
    </r>
    <r>
      <rPr>
        <sz val="12"/>
        <rFont val="Times New Roman"/>
        <family val="1"/>
      </rPr>
      <t>Недостижение данного показателя: Уменьшение доли внешних инвестиций в общем объеме инвестиций в основной капитал от планового значения заключается в том, что в связи с волатильностью  мировых цен на нефть, приостановлено финансирование проектов в доминирующей нефтегазовой отрасли (доля в общем объеме промышленности порядка 90%, в объеме ВРП – порядка 50%), таких как программа бурения, геолого-технические мероприятия, освоение новых скважин и т.д. закуп оборудований.</t>
    </r>
  </si>
  <si>
    <r>
      <rPr>
        <b/>
        <sz val="12"/>
        <rFont val="Times New Roman"/>
        <family val="1"/>
      </rPr>
      <t xml:space="preserve">Индикатор достигнут. </t>
    </r>
    <r>
      <rPr>
        <sz val="12"/>
        <rFont val="Times New Roman"/>
        <family val="1"/>
      </rPr>
      <t>Количество многоэтажных жилых домов 262, из них требующие объекты капитального ремонта 53 домов.</t>
    </r>
  </si>
  <si>
    <r>
      <rPr>
        <b/>
        <sz val="12"/>
        <rFont val="Times New Roman"/>
        <family val="1"/>
      </rPr>
      <t xml:space="preserve">Индикатор не достигнут. </t>
    </r>
    <r>
      <rPr>
        <sz val="12"/>
        <rFont val="Times New Roman"/>
        <family val="1"/>
      </rPr>
      <t>В городе Форт-Шевченко зарегистрировано 1220 жилых домов,  из них 861 обеспечены централизованной питьевой водой.</t>
    </r>
  </si>
  <si>
    <r>
      <rPr>
        <b/>
        <sz val="12"/>
        <rFont val="Times New Roman"/>
        <family val="1"/>
      </rPr>
      <t>Индикатор достигнут.</t>
    </r>
    <r>
      <rPr>
        <sz val="12"/>
        <rFont val="Times New Roman"/>
        <family val="1"/>
      </rPr>
      <t xml:space="preserve"> За январь – декабрь 2017 года по району введено жилья  общей площадью 45,3 тыс.кв.метров или на 2,2% больше по сравнению с аналогичным периодом 2016 года (44,3 тыс.кв.метров).</t>
    </r>
  </si>
  <si>
    <r>
      <rPr>
        <b/>
        <sz val="12"/>
        <rFont val="Times New Roman"/>
        <family val="1"/>
      </rPr>
      <t>Индикатор достигнут</t>
    </r>
    <r>
      <rPr>
        <sz val="12"/>
        <rFont val="Times New Roman"/>
        <family val="1"/>
      </rPr>
      <t xml:space="preserve">.  За январь-ноябрь 2017 года  объем всего экспорта по данным Комитета государственных доходов составляет 3399,1 млн. долл.США. Объем экспорта обрабатывающей промышленности по статистике ГПИИР составляет 144,6 млн.долл.США. Доля экспорта обрабатывающей промышленности в структуре всего экспорта составила 4,3%. </t>
    </r>
  </si>
  <si>
    <t>**Статданные за январь-декабрь 2017 года отсутствуют. Статистические данные предоставляются органами статистики ежеквартально через 2-3 месяца после отчетного периода.</t>
  </si>
  <si>
    <t xml:space="preserve">** Статданные за 2017 год отсутствуют, будут опубликованы в июне 2018г. </t>
  </si>
  <si>
    <t>**Статданные предоставляются один раз в год в апреле месяце.</t>
  </si>
  <si>
    <r>
      <rPr>
        <b/>
        <sz val="12"/>
        <rFont val="Times New Roman"/>
        <family val="1"/>
      </rPr>
      <t xml:space="preserve">Индикатор достигнут. </t>
    </r>
    <r>
      <rPr>
        <sz val="12"/>
        <rFont val="Times New Roman"/>
        <family val="1"/>
      </rPr>
      <t xml:space="preserve">По статистическим данным за январь-декабрь 2017 года объем инвестиций в основной капитал на душу населения составил 664,9 тыс. тенге, за январь-декабрь 2016 года – 630,1 тыс. тенге. Таким образом темп роста инвестиций в основной капитал на душу населения составил 105,5%. 
В целом ИФО инвестиций в основной капитал за отчетный период составил 101% к соответствующему периоду 2016 года (432,7 млрд. тенге). 
В 2017 году в рамках Карты поддержки предпринимательства Мангистауской области введены 5 проектов на общую сумму 70,7 млрд. тенге с созданием 419 новых постоянных рабочих мест. В 2018 году планируется ввод 4 проектов на общую сумму 11,5 млрд. тенге.
В рамках Государственной программы «Нұрлы жол» в 2017 году завершены 9 социальных и инфраструктурных проектов стоимостью 198 млрд. тенге. Продолжается реализация 13 проектов. </t>
    </r>
  </si>
  <si>
    <t>**Официальные статистические данные об инновационной деятельности Мангистауской области будут опубликованы в конце 2 квартала 2018 года</t>
  </si>
  <si>
    <t>На реализацию Плана мероприятий по развитию приграничных районов Мангистауской области на 2014 - 2020 годы в 2017 году направлено всего 7234,3 млн.тенге, в том числе  из республиканского бюджета - 6581,2 млн.тенге, из местного бюджета - 653,1 млн.тенге.</t>
  </si>
  <si>
    <t xml:space="preserve">Установлен 1 открытый спорт площадки с искуствееным газонам </t>
  </si>
  <si>
    <r>
      <rPr>
        <b/>
        <sz val="12"/>
        <rFont val="Times New Roman"/>
        <family val="1"/>
      </rPr>
      <t xml:space="preserve">Индикатор достигнут. </t>
    </r>
    <r>
      <rPr>
        <sz val="12"/>
        <rFont val="Times New Roman"/>
        <family val="1"/>
      </rPr>
      <t xml:space="preserve">В 2017 году по 9 проектам ГЧП заключены договора на общую сумму 4,4 млрд.тенге:
- «Строительство и эксплуатация многоквартирного жилого дома в г.Актау»;
- «Строительство и эксплуатация детского сада на 140 мест в жилом массиве Мангистау-2 Мунайлинского района»;
- «Строительство и эксплуатация 3-х многофункциональных спортивных залов на территории школ №2, 10, 28 г. Актау». Завершен спортзал на территории актауской школы №2.;
- «Передача в доверительное управление 4-х детских садов  (№55 в 13 мкр., №51 в 27 мкр., №15 в 6 мкр. и №52 в 14 мкр.) г.Актау».  По всем данным проектам ведутся СМР с завершением и вводом в эксплуатацию в I полугодии 2018 года.
</t>
    </r>
  </si>
  <si>
    <r>
      <rPr>
        <b/>
        <sz val="12"/>
        <rFont val="Times New Roman"/>
        <family val="1"/>
      </rPr>
      <t xml:space="preserve">Индикатор не достигнут. </t>
    </r>
    <r>
      <rPr>
        <sz val="12"/>
        <rFont val="Times New Roman"/>
        <family val="1"/>
      </rPr>
      <t>За январь-декабрь 2017 года ИФО инвестиций в обрабатывающую промышленность составила 58,1%.</t>
    </r>
  </si>
  <si>
    <t xml:space="preserve">По Мангистауской области Центром ГЧП совместно с соответствующими государственными органами, в рамках действующего законодательства запланирована реализация 37 проектов ГЧП общей стоимостью 252,4 млрд.тенге. Из них:
В 2017 году по 9 проектам ГЧП заключены договора, по 2-м проектам согласованы договора, и находятся на регистрации, по 4-м проектам объявлены конкурса. По остальным 16-ти проектам ведутся переговоры, поиск потенциальных инвесторов и т.д.
</t>
  </si>
  <si>
    <t>** Стат данные расчитывается один раз в год, по итогам 2016 года будут опубликовано позднее.</t>
  </si>
  <si>
    <t>По механизму ГЧП ведется реализация проекта «Строительство и эксплуатация  парогазовой установки мощностью 250 МВт  на площадке ТОО «МАЭК-Казатомпром», объявлен конкурс.</t>
  </si>
  <si>
    <t>В селе за счет средств предпринимателей открыты 2 ДДУ ("Дархан", "Нурсая"),3 кафе (кафе "Мадина", кафе "Сәтті", кафе "Сая"), 1 продуктовый магазин("Саулет"), 1 супер-маркет ("Асыл мұра"), 1 мини-маркет ("Жадырасын"), 1 мини пекарня (Есболов), 1 бизнес центр ("Абылай"), 1 мини цех консервированного верблюжье мясо (ТОО "Сегізбай ата"), 2 теплицы ("Арна", "Ырыс"),  1 спорт комлекс ("Азамат").</t>
  </si>
  <si>
    <t>В с.Бейнеу производено 382,3 тыс куба метра ракушечных камня, 8 тонн молочных продуктов, 16 тыс литров воды "Карагайлы",  14 тонн мясопродуктов</t>
  </si>
  <si>
    <t>В селе за счет средств предпринимателей открыт 1 газозаправочная станция</t>
  </si>
  <si>
    <t>В селе за счет средств предпринимателей открыт 1 продуктовый магазин</t>
  </si>
  <si>
    <t>В селе за счет средств предпринимателей открыты 1 чайхана.</t>
  </si>
  <si>
    <t>В селе за счет средств предпринимателей открыты  1 цех по переработке кумыса ("Нақхан" қымыз цехы).</t>
  </si>
  <si>
    <t>В селе за счет средств предпринимателей открыты  1 ДДУ, 1 спортивный комллекс, 1 медицинский центр "Жоламан", 1 мечеть.</t>
  </si>
  <si>
    <t>Вопрос прорабатывается</t>
  </si>
  <si>
    <t xml:space="preserve">В городах и районах области 2 раза в неделю проводятся ярмарки сельхозтоваропроизводителей и оптовых поставщиков, где без посредников реализуется продукция по ценам на 15-20% ниже рыночных. За 2017 год проведено 583 ярмарок, реализовано продукции на сумму 465 млн. тенге. </t>
  </si>
  <si>
    <t xml:space="preserve">Установлен малая архитектурная форма на сумму - 46,4 млн тенге , Текущий ремонт стеллы - 20,1 млн.тенге а также изготовлен с установкой рекламного щита - 4,8 млн.тенге. </t>
  </si>
  <si>
    <r>
      <rPr>
        <b/>
        <sz val="12"/>
        <rFont val="Times New Roman"/>
        <family val="1"/>
      </rPr>
      <t>Индиктор не достигнут.</t>
    </r>
    <r>
      <rPr>
        <sz val="12"/>
        <rFont val="Times New Roman"/>
        <family val="1"/>
      </rPr>
      <t xml:space="preserve"> За январь-декабрь 2017 года производительность труда в обрабатывающей промышленности составляет – 14,0 тыс.долларов США/чел.</t>
    </r>
  </si>
  <si>
    <r>
      <rPr>
        <b/>
        <sz val="12"/>
        <rFont val="Times New Roman"/>
        <family val="1"/>
      </rPr>
      <t>Индикатор достигнут.</t>
    </r>
    <r>
      <rPr>
        <sz val="12"/>
        <rFont val="Times New Roman"/>
        <family val="1"/>
      </rPr>
      <t xml:space="preserve"> За январь-декабрь 2017 года производительность труда в обрабатывающей промышленности к аналогичному периоду 2016 года составила 166,4%.</t>
    </r>
  </si>
  <si>
    <t xml:space="preserve">Мангистауская область осуществляет экспортно-импортные операции со 82 странами мира, в т.ч. экспортные операции - с 33 странами мира, а импортные операции - с 60 странами мира. 
Внешнеторговый оборот Мангистауской области за январь-декабрь 2017 года составил 4,4 млрд. долл. США, из них экспорт 4,2 млрд. долл. США, а импорт – 204,6 млн. долл. США. Основным видом экспортируемых товаров является поставка минеральных продуктов (нефть и нефтепродукты, сжиженные нефтяные газы), что составляет 96,4% от общего объема экспорта. </t>
  </si>
  <si>
    <t>Постановлением Правительства Республики Казахстан от 6 октября 2017 года №624 территория прибрежной зоны  является портовой специальной экономической зоной (прибрежная зона S=189,5 га )</t>
  </si>
  <si>
    <t xml:space="preserve">Промышленными предприятиями области произведено продукции в действующих ценах на 2 307,4 млрд. тенге. Индекс физического объема промышленной продукции (ИФО) составил 100,1%. ИФО в горнодобывающей промышленности составил 99,5% (доля отрасли - 87,2% в общем объеме), произведено продукции на  2013 млрд. тенге.  Отмечается рост технических услуг на 21,9% (их доля в нефтегазовой сфере составляет 13,2%).  
В обрабатывающей промышленности (доля отрасли – 7,1%), объемы производства увеличились на 5,7% и составили 163,3 млрд. тенге. 
В электроснабжении, подаче газа, пара и воздушном кондиционировании произведено продукции на 111,2 млрд. тенге (январь-декабрь 2016г. – 104,6 млрд. тенге), ИФО в отрасли составил 100,5%. 
В сфере «Водоснабжение, канализационная система, контроль над сбором и распределением отходов» произведено продукции на                          19,9 млрд. тенге (январь-декабрь 2016 г. – 15,9 млрд. тенге),                   ИФО – 103,4%. 
</t>
  </si>
  <si>
    <t xml:space="preserve">В Мангистауской области имеются 2 проекта, включенные в перечень простаивающих или с низкой загрузкой проектов: 
1) «Завод по производству хлебобулочных, кондитерских, макаронных, колбасных изделий, мясных полуфабрикатов, питьевой воды «Ак-нан Мангистау» ТОО «Берекет-Ф»;
2) «Завода по производству винтовых насосов» ТОО «КУДУ Индастриз Казахстан».
В целях обеспечения дополнительными заказами проектов были разработаны Дорожные Карты по загрузке проектов (от 18 марта 2017 года и согласован с МИР РК).
В рамках исполнения Дорожных Карт были проведены соответствующие мероприятия в результате чего по проекту «Строительство завода по производству винтовых насосов» ТОО «КУДУ Индастриз» за январь-ноябрь 2017 года было произведено 1101 единиц продукции, что на 50,1% больше планового значения. 
По проекту ТОО «Берекет-Ф» за январь-ноябрь 2017 года произведено 2004,9 тонн изделий, что составляет 36% от планового значения. </t>
  </si>
  <si>
    <t xml:space="preserve">Ежегодно широко освещаются меры государственной поддержки в рамках Программы «Производительность - 2020», совместно с оператором Программы АО  «Казахстанский институт развития индустрии» проводятся семинары-совещания о механизмах государственной поддержки. 
В 2017 году совместно с оператором Программы проведены 3 семинара-совещание по освещения мер поддержки в рамках программы «Производительность - 2020» с участием свыше 60 предприятий, организованы встречи с руководителями предприятия, посещение объектов. На сегодня 5 предприятия области являются участниками данной Программы и получили меры государственной поддержки  - АО «Каскор-Машзавод», АО «КазАзот», АО «Arcelor Mittal Tubular Products Aktau», АО «Мунаймаш» и ТОО «Сага Аташ».
</t>
  </si>
  <si>
    <r>
      <rPr>
        <b/>
        <sz val="12"/>
        <rFont val="Times New Roman"/>
        <family val="1"/>
      </rPr>
      <t xml:space="preserve">Индикатор не достигнут. </t>
    </r>
    <r>
      <rPr>
        <sz val="12"/>
        <rFont val="Times New Roman"/>
        <family val="1"/>
      </rPr>
      <t>За январь-декабрь 2017 года в горнодобывающей промышленности наблюдается снижение, объем производства составил 2012,9 млрд. тенге, ИФО -99,5%. Доля отрасли в структуре промышленности за отчетный период составила - 87,2%  . Основная причина снижения - уменьшение добычи нефти.</t>
    </r>
  </si>
  <si>
    <r>
      <rPr>
        <b/>
        <sz val="12"/>
        <rFont val="Times New Roman"/>
        <family val="1"/>
      </rPr>
      <t>Индикатор достигнут.</t>
    </r>
    <r>
      <rPr>
        <sz val="12"/>
        <rFont val="Times New Roman"/>
        <family val="1"/>
      </rPr>
      <t xml:space="preserve">  ИФО производства продуктов нефтепереработки составил 142,4%. Основные предприятия отрасли ТОО "Казахский газоперерабатывающий завод" и ТОО "СП "Каспий Битум". За отчетный период увеличены объемы производства углеводородного сжиженного газа (104%, " и производство дорожного битума (189,5%).</t>
    </r>
  </si>
  <si>
    <r>
      <rPr>
        <b/>
        <sz val="12"/>
        <rFont val="Times New Roman"/>
        <family val="1"/>
      </rPr>
      <t xml:space="preserve">Индикатор достигнут. </t>
    </r>
    <r>
      <rPr>
        <sz val="12"/>
        <rFont val="Times New Roman"/>
        <family val="1"/>
      </rPr>
      <t>Объем производства продуктов нефтепереработки составил 18972,3 млн. тенге (отчетный период прошлого года -17172,4 млн тенге).  Рост обусдовдена за счет увеличения объемов дорожного битума, сжиженного газа.</t>
    </r>
  </si>
  <si>
    <t xml:space="preserve">АО "РД "Казмунайгаз" осуществляет поисково-разведочные работы на прилегающих к месторождениям Узень и Карамандыбас территориях, а  также прорабатываются вопросы поиска залежей нефти и газа на территории Жетыбай-Узеньской ступени. Также продолжаются разведочные работы на месторождении Кансу, прогнозные геологические ресурысы по участку Кансу: 159,8 млрд. м3 газа. В 2017 году разработан «Технический проект на строительство поисковой скважины R1, с проектной глубиной 3800 м на участке Северный Кансу и ОВОС к нему». Проект согласован со всеми государственными контролирующими органами. 
 На 2018 год планируется начало строительства поисковой скважины R1.
 </t>
  </si>
  <si>
    <t>Завод по производству битума ТОО «СП «CASPI BITUM» построен в рамках ГПИИР на 2010-2014 годы для обеспечения потребностей дорожной отрасли в высококачественном дорожном битуме. Мощность предприятия по переработке  нефти (проектная):   1,0 млн. тонн в год. За 2017 год на предприятии переработано 718,2 тыс.тонн нефти (за 2016г. - 623,5 тыс.тонн), произведено 234,8 тыс. тонн  дорожного битума (за 2016г. - 110,9 тыс.тонн.).</t>
  </si>
  <si>
    <t xml:space="preserve">Проводится работа по созданию в Мангистауской области подкластера «Сервисные услуги для нефтегазовой промышленности» в составе Национального кластера. Рабочая группа для формирования подкластера «Сервисные услуги для нефтегазовой промышленности» создана постановлением акимата Мангистауской области  от 27 сентября 2016 года №302.
Управляющий комитет подкластера создан на базе АО «Региональный центр государственно-частного партнерства Мангистауской области» (постановление акимата  Мангистауской области от 21 декабря 2016 года № 379). На сегодняшний день, ЧУ «Центр исследований прикладной экономики» по заказу акимата Мангистауской области разработан Дорожная карта развития подкластера «Сервисные услуги для нефтегазовой промышленности».     </t>
  </si>
  <si>
    <r>
      <rPr>
        <b/>
        <sz val="12"/>
        <rFont val="Times New Roman"/>
        <family val="1"/>
      </rPr>
      <t>Индикатор достигнут.</t>
    </r>
    <r>
      <rPr>
        <sz val="12"/>
        <rFont val="Times New Roman"/>
        <family val="1"/>
      </rPr>
      <t xml:space="preserve"> Производства готовых металлических изделий, кроме машин и оборудования, объем производства – 58,2 млрд.тенге, ИФО – 111,5%. Доля отрасли  в структуре обрабатывающей промышленности – 35,7%. Выпущено 340 тонн металлоконструкции строительные сборные. Основные предприятия отрасли ТОО «Ерсай Каспиан Контрактор», ТОО «Caspian Offshore and Marine Construction», ТОО «Казахстан Каспиан Оффшор Индастриз», АО "SEWON - VERTEX HEAVY INDUSTRY", ТОО «ГММОС Казахстан». </t>
    </r>
  </si>
  <si>
    <r>
      <rPr>
        <b/>
        <sz val="12"/>
        <rFont val="Times New Roman"/>
        <family val="1"/>
      </rPr>
      <t>Индикатор достигнут.</t>
    </r>
    <r>
      <rPr>
        <sz val="12"/>
        <rFont val="Times New Roman"/>
        <family val="1"/>
      </rPr>
      <t xml:space="preserve"> По статданным за январь-декабрь 2017 года к январю-декабрю  2016 года данный показатель составляет 248,7%, к январю-сентябрю 2015 года - 67,6% (6,7 тыс. долл. США на человека). </t>
    </r>
  </si>
  <si>
    <t xml:space="preserve">С 2014 года ТОО "Сенек" ежегодно ведет селекционно-племенную работу по разведению маточное поголовье каракулских овец. </t>
  </si>
  <si>
    <t>Предоставление бюджетных кредитов для содействия развитию предпринимательства  в рамках  "Программы развития продуктивной занятости и массового предпринимательства" (в районах области)</t>
  </si>
  <si>
    <t xml:space="preserve">В районах области  за 2017 год выдано 130 микрокредитов на общую сумму 474 млн. тенге, в результате создано 219 новых рабочих мест. 
</t>
  </si>
  <si>
    <t>Совместно с акиматами городов и районов на постоянной основе проводится работа по  увеличению торговых объектов современного формата в соответствии с новой классификацией. По итогам 2017 года  в области функционируют 27 рынка на 8058 торговых местах с общей площадью 181 233 кв.м., Также в сентябре т.г. в регионе открылся первый гипермаркет современного формата «Анвар» с площадью 2300 кв.м., и в ноябре т.г. самый большой на западе Казахстана гипермаркет современного формата «Дина», общая площадь которого составляет 13 000 кв.м.  Кроме того,  1 универсальный рынок "Масат" проводит модернизацию в торговый комплекс современного формата.</t>
  </si>
  <si>
    <t>Акиматом области совместно с РПП "Атамекен" раз в полугодие отправляется письмо крупным нефтедобывающим и градообразующим предприятиям РК о продукциях проектов Карты поддержки предпринимательства Мангистауской области.</t>
  </si>
  <si>
    <r>
      <rPr>
        <b/>
        <sz val="12"/>
        <rFont val="Times New Roman"/>
        <family val="1"/>
      </rPr>
      <t>Индикатор не достигнут</t>
    </r>
    <r>
      <rPr>
        <sz val="12"/>
        <rFont val="Times New Roman"/>
        <family val="1"/>
      </rPr>
      <t xml:space="preserve">. По статданным на 1.01.2018г. количество действующих субъектов МСБ составило 47015 ед. , число зарегистрированных субъектов МСБ - 56256 ед. Таким образом, доля действующих субъектов малого и среднего предпринимательства в общем объеме зарегистрированных - 83,6%. В тоже время, количество действующих субъектов малого и среднего предпринимательства за 2017 год увеличился по сравнению с 2016 годом на 2 869 единиц.   </t>
    </r>
  </si>
  <si>
    <r>
      <rPr>
        <b/>
        <sz val="12"/>
        <rFont val="Times New Roman"/>
        <family val="1"/>
      </rPr>
      <t xml:space="preserve">Индикатор не достигнут. </t>
    </r>
    <r>
      <rPr>
        <sz val="12"/>
        <rFont val="Times New Roman"/>
        <family val="1"/>
      </rPr>
      <t xml:space="preserve">Несмотря на большое увеличение объема инвестиций в основной капитал несырьевого сектора за исключением инвестиций из государственного бюджета в стоимостном выражении (за январь-декабрь 2017 года – 182,6 млрд. тенге, за январь-декабрь 2016 года – 156,8 млрд. тенге), наблюдается незначительный рост ИФО инвестиций в основной капитал несырьевого сектора за исключением инвестиций из государственного бюджет - за январь-декабрь 2017 года - 100,7%. Причина -  высокий индекс потребительских цен - 107,2%.
</t>
    </r>
  </si>
  <si>
    <t xml:space="preserve">На 2017 год выделено и освоено 777,9 млн. тенге на строительство инфраструктуры Субзона №1 (дополнительный участок, S=50 га.). 
В целях дальнейшего развития СЭЗ, ведется разработка ПСД «Строительство объектов инфраструктуры на территории специальной экономической зоны «Морпорт Актау» на территории субзон № 2 и № 4».
</t>
  </si>
  <si>
    <t xml:space="preserve">20 июля 2017 года совместно с региональным представительством АО «НК «KAZAKH INVEST» был проведен международный транспортно-логистический форум, основной  целью которого  являлось увеличение грузооборота морских портов, демонстрация инвестиционной привлекательности Мангистауской области. В нем приняли участие крупнейшие страны, представители портов из России, Азербайджана, Турции, Китая, Грузии, Америки, Великобритании, Италии.    Также в целях привлечения инвестиций, наращивания экспортного потенциала  области, акиматом области совместно с ТОО «Центр обслуживания предпринимателей «Мангистау» 22 августа 2017 года был проведен Роуд-Шоу в г.Астрахань Российской Федерации. Целью данного мероприятия явилось привлечение инвестиций в Мангистаускую область, продвижение реализации экспорта продукций местных товаропроизводителей, укрепление связей с зарубежными партнерами. Партнером с Российской стороны выступила Торгово-промышленная палата Астраханской области. </t>
  </si>
  <si>
    <t>В настоящее время подписан меморандум между Акиматом Мангистауской области и компании ТОО «ECMN Kazakhstan» и получены акты на право временного возмездного землепользования на земельный участок сроком на 49 лет, общей площадью 30 га в с. Шетпе, Мангистауского района для строительства и эксплуатации солнечной электростанции. Кроме того, ведется  строительство солнечной электростанции компанией ТОО «БЕСТ – ГРУПП НС» и ТОО «Group Independent» мощностью 7 МВт в селе Батыр  Мунайлинского района. В настоящее время начаты строительно-монтажные работы.</t>
  </si>
  <si>
    <t>На сегоднящней день по области 6 студентов обучается по сфере в АПК в Заподно-Казахстанском аграрно-техническом Университете имени Жангир Хана в городе Орал. В 2015-2017 годах 3 выпусника данного Вуза трудоустроены в управлении сельского хозяйства области.</t>
  </si>
  <si>
    <t>В апреле 2017 года в г.Актау состоялась встреча «Развитие инвестиционного потенциала области» с участием отечественных инвесторов, бизнесменов из различный отраслей экономики.  По итогам встречи подписаны ряд меморандумов о сотрудничестве с компаниями ТОО «Орда-Астана», АКИБ, АО «Университет КазГЮУ» и ТОО «CVL», достигнуты договоренности о проработке ряд инвестиционных вопросов.  Разработана Дорожная карта реализации совместных проектов, таких как: «Строительство завода по выпуску геоколлекторов» с ТОО «CVL», «Smart City – Умный город» с Финским Бизнес-Хабом и др.                       В июле 2017 года совместно с региональным представительством АО «НК «KAZAKH INVEST» был проведен международный транспортно-логистический форум. Обсуждены вопросы развития транспортно-логистического потенциала, единого тарифа Каспийского транзитного коридора. По итогам форума подписаны трехсторонний меморандум о сотрудничестве между акиматом Мангистауской области и компаниями «А+А Group of Companies», «EnerMech», и двухсторонний меморандум между портами Актау и Анаклия.</t>
  </si>
  <si>
    <t xml:space="preserve">9 марта 2017 года в целях увеличения казахстанского содержания в закупках недропользователей региона проведено заседание Мангистауского Экономического Совета (МЭС) на тему «Развитие обрабатывающей промышленности» с участием недропользователей и товаропользователей региона. 
17 апреля 2017 года в головном офисе компании «Тенгизшевройл» в г. Атырау порядка 20 компаний Мангистауской области приняли участие в работе Форума поставщиков на нужды Проекта Будущего Расширения/Проекта Управления Устьевым Давлением (ПБР/ПУДД). 
 30 мая 2017 года состоялся визит в Мангистаускую область делегации ТОО «Тенгизшевройл». В рамках визита акиматом области был организован круглый стол, где рассматривались вопросы развития нефтесервисного кластера в Мангистауской области, а также состоялась презентация о новых направлениях и перспективах ПБР/ПУДД ТШО и возможности участия. 28 сентября 2017 года состоялось заседание Рабочей комиссии по выработке предложений в сфере закупок в рамках поддержки отечественных товаропроизводителей. </t>
  </si>
  <si>
    <t xml:space="preserve">Развитие курортной зоны отдыха «Кендерли». Министерством культуры и спорта РК ведется совместная работа с АО "НК "Kazakh Invest" работа с компанией «Chiron Gmbh». В ходе очередного рабочего визита компании «Chiron Gmbh» в мае 2017 года представители компании подтвердили заинтересованность в строительстве города-курорта в зоне Кендерли с использованием зеленых технологий и возобновляемых энергий. В сентябре 2017г. разработан проект рамочного меморандума о сотрудничестве в области развития проекта «Кендерли» между МКС РК и компанией «Chiron Gmbh». Акиматом области внесено предложение о рассмотрении возможности развития на территории курортной зоны Кендерли игорного бизнеса с введением упрощенного визового режима. 
</t>
  </si>
  <si>
    <r>
      <rPr>
        <b/>
        <sz val="11.5"/>
        <rFont val="Times New Roman"/>
        <family val="1"/>
      </rPr>
      <t>Индикатор не достигнут.</t>
    </r>
    <r>
      <rPr>
        <sz val="11.5"/>
        <rFont val="Times New Roman"/>
        <family val="1"/>
      </rPr>
      <t xml:space="preserve"> За 2017 год удалось снизить количество преступлений, совершенных на улицах на 3,7% (с 772 до 743), однако удельный вес от общего количества зарегистрированных преступлений (5715 ед.) составил  13% (выше запланированных 11,4%).   В целях улучшения показателя на постоянной основе реализуется комплекс организационно - практических мер по стабилизации оперативной обстановки в общественных местах и на улицах населенных пунктов. Увеличено число сотрудников по охране общественного порядка и обеспечению безопасности дорожного движения. Ежеквартально вносятся корректировки в имеющиеся маршруты патрулирования, увеличено количество автопатрулей. На территории области перекрываются 234  маршрута патрулирования, в т.ч. 159 пеших, 55 автомобильных, 12  конных, 6 стационарных постов полиции, а также 2 заградительных пост «Рубеж». </t>
    </r>
  </si>
  <si>
    <r>
      <rPr>
        <b/>
        <sz val="11.5"/>
        <rFont val="Times New Roman"/>
        <family val="1"/>
      </rPr>
      <t>Индикатор достигнут (чем меньше, тем лучше).</t>
    </r>
    <r>
      <rPr>
        <sz val="11.5"/>
        <rFont val="Times New Roman"/>
        <family val="1"/>
      </rPr>
      <t xml:space="preserve">
Число погибших в ДТП на 100 пострадавших за январь-декабрь 2017 года составило 17,4 (87 из 500 человек) (план – снижение до 17,9  на 100 пострадавших  - перевыполнен). 
По сравнению с аналогичным периодом 2016 года снизилось: количество ДТП на 2,4% (с 336 до 328), погибших в них граждан - на 10,3% (с 97 до 87), раненых в ДТП граждан - на 2,4% (с 423 до 413). В целях обеспечения безопасности и стабилизации аварийных ситуаций на дорогах проводятся республиканские и областные оперативно-профилактические мероприятия: «Автобус», «Безопасная дорога», «Общественный порядок», «Пьяный водитель - преступник» и др. </t>
    </r>
  </si>
  <si>
    <r>
      <rPr>
        <b/>
        <sz val="11.5"/>
        <rFont val="Times New Roman"/>
        <family val="1"/>
      </rPr>
      <t>Индикатор достигнут (чем меньше, тем лучше).</t>
    </r>
    <r>
      <rPr>
        <sz val="11.5"/>
        <rFont val="Times New Roman"/>
        <family val="1"/>
      </rPr>
      <t xml:space="preserve"> В отчетном периоде отмечается снижение  преступлений, совершенных несовершеннолетними на 12,8% (с 78 в 2016 году до 68 в 2017 году). Удельный вес преступлений, совершенных несовершеннолетними  составил 2,0%. Рассчитывается соотношением числа преступлений, совершенных несовершеннолетними (68 ед.),  к числу оконченных производством (3449 ед.). </t>
    </r>
  </si>
  <si>
    <r>
      <rPr>
        <b/>
        <sz val="11.5"/>
        <rFont val="Times New Roman"/>
        <family val="1"/>
      </rPr>
      <t>Индикатор не достигнут</t>
    </r>
    <r>
      <rPr>
        <sz val="11.5"/>
        <rFont val="Times New Roman"/>
        <family val="1"/>
      </rPr>
      <t xml:space="preserve">. В отчетном периоде отмечается рост преступлений, совершенных ранее совершавшими на 9,7% (с 544 до 597). Рост данного вида преступлений произошел за счет того, что в 2017 году были приняты решения по 85 уголовным правонарушениям, зарегистрированным в 2016 году.  Удельный вес составил 17,3%.    Рассчитывается соотношением числа преступлений, ранее совершавшими (597 ед.),  к числу оконченных производством (3449 ед.).     </t>
    </r>
  </si>
  <si>
    <t>Ведомственная отчетность МВД РК</t>
  </si>
  <si>
    <r>
      <rPr>
        <b/>
        <sz val="11.5"/>
        <rFont val="Times New Roman"/>
        <family val="1"/>
      </rPr>
      <t>Индикатор не достигнут.</t>
    </r>
    <r>
      <rPr>
        <sz val="11.5"/>
        <rFont val="Times New Roman"/>
        <family val="1"/>
      </rPr>
      <t xml:space="preserve"> В отчетном периоде отмечается рост доли наркопреступлений от числа всех общеуголовных преступлений (2,8% - 2017г., план ПРТ - 1,7%), в связи с выставлением сотрудниками УКПСиСУ статистических карточек по выделенным наркопреступлениям, которых по факту не совершено. За 2017 год зарегистрировано 140 наркопреступлений, доля от числа зарегистрированных общеуголовных преступлений (4896 ед.) составила 2,8%.</t>
    </r>
  </si>
  <si>
    <r>
      <rPr>
        <b/>
        <sz val="11.5"/>
        <rFont val="Times New Roman"/>
        <family val="1"/>
      </rPr>
      <t>Индикатор достигнут.</t>
    </r>
    <r>
      <rPr>
        <sz val="11.5"/>
        <rFont val="Times New Roman"/>
        <family val="1"/>
      </rPr>
      <t xml:space="preserve"> В 2017г. силами ДВД области изъято свыше 460 кг  различных наркотических средств. Вместе с тем, имеет место снижение изъятия тяжелых видов наркотиков (героин), этот факт связан с дороговизной и низким качеством "героина", т.к. основная часть потребителей перешли на употребление пищевого мака, из которого путем вываривания используют "опий сырец", что также является экономичным и безопасным способом удовлетворить свои потребности в наркотиках.  </t>
    </r>
  </si>
  <si>
    <r>
      <rPr>
        <b/>
        <sz val="11.5"/>
        <rFont val="Times New Roman"/>
        <family val="1"/>
      </rPr>
      <t>Индикатор достигнут.</t>
    </r>
    <r>
      <rPr>
        <sz val="11.5"/>
        <rFont val="Times New Roman"/>
        <family val="1"/>
      </rPr>
      <t xml:space="preserve"> По итогам отчетного периода благодаря проводимой ОВД работе, отмечается увеличение доли выявленных фактов сбыта  наркотических средств от общего числа наркопреступлений на 9,1%.  </t>
    </r>
  </si>
  <si>
    <t>Приобретение автотранспортных средств для органов внутренних дел</t>
  </si>
  <si>
    <t>Приобретено по области 52 единицы автотранспортных средств для органов внутренних дел на сумму 299,8 мл. тенге средств местного бюджета.</t>
  </si>
  <si>
    <t>Улучшение материально-технической базы МПС ОВД области:                                                                                                                1) дооснащение на 100 % автомобильными видеорегистраторами в кол-ве 115 ед. для дорожно-патрульной полиции и конвойной службы;                                                                   2) Приобретение и установка серверов на базе сетевого накопителя с модулем SAS для хранения базы данных по совершенным преступлениям и административным правонарушениям;                                                                                    3) носимые транкинговые радиостанции стандарта "Тетра" в количестве 509 единиц;                                                                                                              4) Сигнально-громкоговорящие установки в количестве 158 комплектов.</t>
  </si>
  <si>
    <t>1) В 2017 году для дорожно-патрульной полиции приобретено 75 автомобильных видеорегистраторов на общую сумму 90 млн. 958 тыс. 203 тенге;                                                                          2) На приобретение серверов на базе сетевого накопителя с модулем SAS для хранения базы данных по совершенным преступлениям и административным правонарушениям в 2017 году средства не выделялись;                                                                                         3) В 2017 году для подразделений МПС ОВД области приобретено 3 базовых станции транкинговой радиосвязи стандарта DMR, носимые транкинговые радиостанции в количестве 92 комплекта на общую сумму 80 млн. 132 тыс. 766 тенге.                                                                                                  Кроме того, приобретены 365 портативных видеорегистратора, одна станция выгрузки на общую сумму 72 млн. 808 тыс. 500 тенге; 15 многофункциональных промышленных бортовых компьютера для патрульных автомашин МПС ОВД области на сумму 18,7 млн. тенге; для внедрения пилотного проекта "Единый реестр административных производств" приобретены 30 мобильных планшетов в комплекте с лазерными принтерами для распечатки электронных протоколов на общую сумму 10,5 млн. тенге.</t>
  </si>
  <si>
    <t>Приобретение сетевого видеохранилища для расширения хранения видеоинформации с видеокамер ЦОУ УВД гг.Актау, Жанаозен</t>
  </si>
  <si>
    <t>ДВД ( по согласованию), акимы гг. Актау и Жанаозен</t>
  </si>
  <si>
    <t>Приобретены сетевые видеозаписывающие устройства для расширения видеоархива камер видеонаблюдения ЦОУ УВД гг.Актау и Жанаозен на общую сумму 48,6 млн. тенге.</t>
  </si>
  <si>
    <t xml:space="preserve">За отчетный период с участием общественных формирований и лиц, оказавших содействие ОВД, выявлено 753 административных правонарушения и раскрыто - 44 преступления. За активное участие в охране общественного порядка и оказание содействия ОВД поощрено 100 граждан  на общую сумму 2,3 млн. тенге. </t>
  </si>
  <si>
    <t>Техническое обслуживание прикладного ПО Информационная система "Экзамен (ПДД)"</t>
  </si>
  <si>
    <t>Заключен договор №117 от 25.04.2017 года с ТОО  VRV-Service, в рамках которого в 2017 году проведены работы по техническому обслуживанию аппаратно-программных комплексов "Автоинтеллект" в г.Актау, Жанаозен, передвижного комплекса оперативного выявления в транспортном потоке автомобилей по установленным базам ограничений путем распознования автомобильных номеров.   Обслуживание проводилось своевременно.</t>
  </si>
  <si>
    <t xml:space="preserve">Техническое обслуживание процессингового центра УАП ДВД, систем контроля дорожным движением "МИРАЖ" (на 8 ед.)  и "ИНТЕГРА"(на 3 ед.) </t>
  </si>
  <si>
    <t xml:space="preserve">Из местного бюджета израсходовано 1,2 млн. на выдворение за пределы РК 54 иностранных граждан, из которых 26 -  граждан Узбекистана, 18 - Азербайджана, 4 - Грузии, 2 -  Афганистана, 1 - Армении, 1 - Кыргызстана, 1 - РФ, 1 - Ирана. </t>
  </si>
  <si>
    <t>Заключен договор №170227/00 от 02.02.2017 с ТОО  VRV-Service, в рамках которого в 2017 году проведены работы по техническому обслуживанию GPS терминалов РДПП УАП ДВД.</t>
  </si>
  <si>
    <t>26.06.2017г. в 15 мкр. в г.Актау при участии акимата области и профильных управлений проведена широкомасштабная акция, посвященная международному дню борьбы с наркоманией. Организованы конкурсы, показательные выступления спортсменов, концертная программма, награждение отличившихся сотрудников. Также показан флешмоб, участникам раздавались футболки и бейсболки с девизом "Мы против наркотиков".  В акции приняли участие учащиеся школ и колледжей г.Актау и области, а также горожане и гости г.Актау.</t>
  </si>
  <si>
    <t>В 2017г. проведено 101 профилактическое мероприятия, в т.ч. 3 интерактивных урока, 18 семинаров, 36 лекций, 36 встреч, 2 круглых стола, 1 конкурс и 2 родительских собрания, где учащимся прочитаны лекции о вреде наркотиков, показаны выдеоролики о новых видах наркотиков (синтетических), розданы журналы "Наркопост", "Будущее без наркотиков" и буклеты с пропагандой ЗОЖ.  Справочно: 16 марта, 23 мая и 15 ноября 2017 года проведены «интерактивные уроки в режиме онлайн» на антинаркотическую тематику (СШ №14, СШ №2 и СШ №22 г.Актау), для учащихся старших классов школ и колледжей (3 урока, в связи с проведением "ЭКСПО-2017").
При проведении интерактивных уроков приняло участие 174 учебных заведения со всех районов: 156 школ и 18 колледжей, с охватом учащихся в количестве 9 511 человек.</t>
  </si>
  <si>
    <t xml:space="preserve">Текущий ремонт здания УВД города Актау </t>
  </si>
  <si>
    <t>ДВД ( по согласованию), аким г.Актау</t>
  </si>
  <si>
    <t xml:space="preserve">Приобретение и установка оборудования для интеграции камер видеонаблюдения детских домов-интернатов к ЦОУ УВД г.Актау </t>
  </si>
  <si>
    <t>Приобретено оборудование для интеграции существующих камер видеонаблюдения детской деревни 17 мкр. и детский психоневрологический дом-интернат с подключением к центру оперативного управления УВД г.Актау и ситуационным центром МВД РК  на общую сумму 27 млн. тенге.</t>
  </si>
  <si>
    <t xml:space="preserve">Модернизация системы контроля нарушений правил дорожного движения в г.Жанаозен </t>
  </si>
  <si>
    <t>Проведена модернизация системы контроля нарушений правил дорожного движения в г.Жанаозен на общую сумму 15,1 млн. тенге.</t>
  </si>
  <si>
    <t>Приобретение систем записи телефонных переговоров "102" для районных отделов полиции</t>
  </si>
  <si>
    <t>Во всех дежурных частях Г(У)РОВД осуществлена поставка и установка систем регистрации телефонных и радио-переговоров  (всего 8 комплектов) на общую сумму 18,9 млн. тенге.</t>
  </si>
  <si>
    <r>
      <rPr>
        <b/>
        <sz val="12"/>
        <rFont val="Times New Roman"/>
        <family val="1"/>
      </rPr>
      <t xml:space="preserve">Индиктор не достигнут. </t>
    </r>
    <r>
      <rPr>
        <sz val="12"/>
        <rFont val="Times New Roman"/>
        <family val="1"/>
      </rPr>
      <t xml:space="preserve">За январь-декабрь 2017 года к январю-декабрю 2016 года данный показатель составляет 22,6%, к январю-декабрю 2015 года - 49%. Снижение объема экспорта отрасли связано с тем, что основное предприятие - экспортер ТОО "Актауский литейный завод" простаивает с декабря 2016 года в связи с финансовыми трудностями -нехватка оборотных средств. </t>
    </r>
  </si>
  <si>
    <t xml:space="preserve">Взаимодействие со странами входящими в состав ЕАЭС с целью привлечения инвесторов в Мангистаускую область </t>
  </si>
  <si>
    <t xml:space="preserve">За 2017 год взаимная торговля Мангистауской области с Российской Федерацией составила 122,6 млн. долл. США, что по сравнению с аналогичным периодом меньшена 12,5%, из них: экспорт - 6,6 млн. долл. США (146,7%), импорт - 115,9 млн. долл. США(85,4%).
По области совместно с Российской Федерацией зарегистрировано 362 предприятий в различных сферах экономики.                                                                         В 2017 году взаимная торговля Мангистауской области с Белоруссией составила 7,5 млн. долл. США, что по сравнению с аналогичным периодом больше на 78,6%, из них: экспорт - 3 млн. долл. США (83,4%), импорт  7,5 млн. долл. США (178,6%). С Республикой Беларусь зарегистрировано 14 совместных предприятий в различных сферах экономики. С Арменией зарегистрировано 6 совместных предприятий в различных сферах экономики.                                                        Взаимная торговля с Киргизией составила 6 тыс. долл. США, что по сравнению с аналогичным периодом больше в 2,5 раза, из них экспорт составил 5,4 тыс. долл. США (рост в 2,3 раза), импорт  6,2 тыс. долл. США. В настоящее время  с Кыргызский Республикой зарегистрировано 9 совместных предприятий в различных сферах экономики.
</t>
  </si>
  <si>
    <t>2. Гражданская оборона и предупреждение чрезвычайных ситуаций</t>
  </si>
  <si>
    <t xml:space="preserve">Цель: Повышение эффективности системы предотвращения чрезвычайных ситуаций и ликвидации их последствий </t>
  </si>
  <si>
    <t>Уровень обеспеченности инфраструктуры противодействия чрезвычайным ситуациям</t>
  </si>
  <si>
    <t>ДЧС</t>
  </si>
  <si>
    <t>Организация работ по проведению тактико-специального учения с привлечением подразделений территориальной обороны Мангистауской области</t>
  </si>
  <si>
    <t>Аппарат акима области, КГУ "Служба управления территориальной обороны и обеспечение мобилизационной подготовки", ДЧС (по согласованию)</t>
  </si>
  <si>
    <t>Организованы и проведены 92 учений и тренировок</t>
  </si>
  <si>
    <t>Проведение мониторинга по авариям и стихийным бедствиям на территории Мангистауской области</t>
  </si>
  <si>
    <t>ДЧС ( по согласованию)</t>
  </si>
  <si>
    <t>В связи с отсутствием бюджетных средств в 2017 году мониторинг по авариям и стихийным бедствиям на территориии Мангистауской области не проводились.</t>
  </si>
  <si>
    <t>Обеспечение работы областной комиссии по ЧС</t>
  </si>
  <si>
    <t>В 2017 году проведены 32 заседаний Комиссии по ЧС. Из них областных - 4, городских 8, районных 20 заседаний комиссий по ЧС.</t>
  </si>
  <si>
    <t>Организация работ по подготовке и повышению квалификации специалистов, занимающихся вопросами предупреждения и ликвидации аварий и стихийных бедствий</t>
  </si>
  <si>
    <t>Согласно плану комплектования по обучению и повышению квалификации специалистов обучены 12 начальников служб ГЗ. На областных курсах обучено 520 человек при плане 479 человек (109%)</t>
  </si>
  <si>
    <t>Организация и проведение весенних и осенних призывных мероприятий</t>
  </si>
  <si>
    <t>Аппарат акима области</t>
  </si>
  <si>
    <t>Проведены весенние и осенние призывы</t>
  </si>
  <si>
    <t>Всего по областным мероприятиям ЧС, в том числе:</t>
  </si>
  <si>
    <t>Всего по Направлению 3, в том числе:</t>
  </si>
  <si>
    <t>Строительство завода по выпуску трансформаторов и кабелей ТОО «Актау ЭнергоМаш»</t>
  </si>
  <si>
    <t xml:space="preserve">Продолжается работа по наполнению территории СЭЗ «Морпорт Актау» высокотехнологичными экспортоориентированными производствами. В 2017 году введены в эксплуатацию 5 проектов на общую сумму 9,3 млрд. тенге с созданием 480 новых рабочих мест.
1. «Завод по выпуску керамзитового камня» ТОО «Актау Керамзит».
2. Завод по производству железобетонных изделии                                ТОО «QSM Precast Concrete Aktau»
3. «Создание складских помещений» ТОО «Aspan Storage» 
4. «Производство изделий из стали» ТОО «Сталелитейный центр».
5. «Строительство стыко-сварочного цеха» АО «Arcelor Mittal Tubular Products Aktau»
</t>
  </si>
  <si>
    <t xml:space="preserve">Ведется реализация проекта строительства ветряной электростанции мощностью 5МВт в селе Акшукур Түпкараганского района ТОО "Бест-групп НС". На сегодня по данному проекту работа выполнена на 50%. Завершены 100% земляных работ (заливка фундамента), поставлено оборудование.  Проведятся работы по установке генератора, а также пуско-наладочные  работы объекта. Сдача объекта  в эксплуатацию планируется в марте 2018 года.   
</t>
  </si>
  <si>
    <t xml:space="preserve">В рамках реализации преокта выполнены следующие работы. В ноябре 2017 г. завершена модернизация установки утилизации танковых и продувочных газов, объект принят в эксплуатацию. По газопоршневой электростанции (ГПЭС) ведутся индивидуальные испытания паралельно с сетью, приемка в эксплуатацию предусмотрена в 1 квартале 2018г.
</t>
  </si>
  <si>
    <t>На основании статистических данных ДГД Мангистауской области по внешней торговле, проводится анализ импортируемой продукции местными предприятиями. Точечно определяется необходимая  продукция, по которым формируются нишевые проекты для последующего предоставления потенциальным инвесторам в целях развития местного производства этих товаров. Так, к примеру, в настоящее время на территории СЭЗ «Морпорт Актау» реализуется проект «Завод по производству мягкой упаковочной тары-биг бэгов» ТОО «WestEcoPlast». Потребителями данной продукции будут являться АО «КазАзот», ТОО «СП «Каспи Битум» и ТОО «Каспий Цемент».Указанные компании до начала реализации данного проекта, закупали упаковочную тару-биг бэгов у компаний из стран Россия, Китай. Тем самым, постепенно выполняются работы по импортозамещению продукции.</t>
  </si>
  <si>
    <t xml:space="preserve">В целях реализации товаров в другие регионы РК и страны ЕАЭС на территории СЭ "Морпорт Актау" ведется реализация следующих проектов с завершением  в 2018 году:  «Производство трансформаторов и кабелей» ТОО «Актау ЭнергоМаш»;
 Производство сульфата калия, соляной кислоты и хлорида кальция TOO «Chem-Invest»; «Производство твердых и жидких гидроизоляционных материалов на битумной основе» ТОО «Satex Chemie» (Германия); «Производство изделий из стали» ТОО «Сталелитейный центр»;  «Производство полимерной упаковки (тары)» ТОО «Достык Полимер».   
</t>
  </si>
  <si>
    <t>В Мангистауской области индустриальная зона создана на базе Актауского завода пластических масс, который являлся  одним из крупнейших нефтехимических заводов в СССР по выпуску стирола и полистирола и прекратил работу в 1999 году. 29 июня 2017г. на базе ТОО «АЗПМ» создан ТОО «Индустриальный парк Мангистау». Оператором по содержанию является АО НК СПК «Каспий».
Оператором по привлечению инвесторов является ТОО «ЦОП» Мангистау. Непосредственно для реализации инвестиционных проектов на территории индустриальной зоны отобраны 5 проектов на сумму 425 млн.долларов США, количество рабочих мест – 1 015 человек.
Требуемые площади для реализации 5 проектов – 107 га, что обеспечит заполняемость индустриальной зоны на 57%.</t>
  </si>
  <si>
    <r>
      <rPr>
        <b/>
        <sz val="12"/>
        <rFont val="Times New Roman"/>
        <family val="1"/>
      </rPr>
      <t xml:space="preserve">Индикатор достигнут. </t>
    </r>
    <r>
      <rPr>
        <sz val="12"/>
        <rFont val="Times New Roman"/>
        <family val="1"/>
      </rPr>
      <t xml:space="preserve">Индекс производительности труда за январь-декабрь 2017 года к январю-декабрю 2016 года составляет 163,2%, к январю-декабрю 2015 года - 139,3%. </t>
    </r>
  </si>
  <si>
    <r>
      <rPr>
        <b/>
        <sz val="12"/>
        <rFont val="Times New Roman"/>
        <family val="1"/>
      </rPr>
      <t>Индикатор достигнут</t>
    </r>
    <r>
      <rPr>
        <sz val="12"/>
        <rFont val="Times New Roman"/>
        <family val="1"/>
      </rPr>
      <t>.  За январь-декабрь 2017 года к январю-декабрю 2016 года индекс стоимостного объема экспорта продукции химической промышленности составляет 210%, к январю-декабрю 2015 года - 191,2%. Основное предприятие-экспортер АО "КазАзот", крупный производитель азотных минеральных удобрений. За 2017 год предприятием экспортировано 98,9 тыс.тонн азотных удобрений (2016г. - 43,5 тыс.тонн), 928 тонн смешанных азотно-фосфорных удобрений и 1420 тонн аммиака жидкого (2016 г. - 490 тонн).</t>
    </r>
  </si>
  <si>
    <r>
      <rPr>
        <b/>
        <sz val="12"/>
        <rFont val="Times New Roman"/>
        <family val="1"/>
      </rPr>
      <t xml:space="preserve">Индикатор достигнут. </t>
    </r>
    <r>
      <rPr>
        <sz val="12"/>
        <rFont val="Times New Roman"/>
        <family val="1"/>
      </rPr>
      <t xml:space="preserve">За январь-декабрь 2017 года к январю-декабрю 2016 года индекс производительности труда в производстве прочей неметаллической минеральной продукции составляет 150,5%, к январю-декабрю 2015 года - 101,9%. </t>
    </r>
  </si>
  <si>
    <t xml:space="preserve"> На территории района с 2017 года действует птицеферма «Мир экзотических птиц», где разводятся разновидности экзотических птиц: утки, гуси, перепелки, страусы, индейка, фазаны и павлины. Общее количество около 5000 птиц. В день производится около 850 шт. перепелиных яйц, которые поставляются в торговые центры города Актау. Трудоустроены на постоянную работу - 12 человек.                                                                                                    В сельском округе Кызылтобе введен в эксплуатацию цех «Керуен» по обработке питьевой воды. Мощность 2500 бутылок воды в сутки. Создано 7 рабочих мест.                      В селе за счет средств предпринимателей открыты 3 ресторана, 2 ДДУ( "Мурагер", "Алтын бесік"). Ведется строительство дом культуры с библиотекой на 500 мест за счет недроползователей, общежития для бюджетной сферы на 100  мест за счет средств недроползователей.   </t>
  </si>
  <si>
    <r>
      <rPr>
        <b/>
        <sz val="12"/>
        <rFont val="Times New Roman"/>
        <family val="1"/>
      </rPr>
      <t>Индикатор достигнут.</t>
    </r>
    <r>
      <rPr>
        <sz val="12"/>
        <rFont val="Times New Roman"/>
        <family val="1"/>
      </rPr>
      <t xml:space="preserve"> За 2017 год открыто 25 частных детских садов на 1989 мест. Кроме того, открыты группы с неполным днем пребывания детей, для обеспечения освоения ими обновленной программы дошкольного воспитания обучения. На сегодня по области действуют 262 детских дошкольных организаций, которыми охвачены всего 40,6 тыс. детей. Охват детей от 3 до 6 лет дошкольным воспитанием и обучением составляет 93,0% (2016 год – 83,5%).
</t>
    </r>
  </si>
  <si>
    <t>261.029.000</t>
  </si>
  <si>
    <t>261.056.000               261.003.011                                 261.006.011</t>
  </si>
  <si>
    <t>261.011.000            261.012.000</t>
  </si>
  <si>
    <t>464.009.000              123.004.000</t>
  </si>
  <si>
    <t>464.040.000              123.041.000</t>
  </si>
  <si>
    <t>ВСЕГО по областным мероприятия:</t>
  </si>
  <si>
    <t>В 2017 году строительство пристройки к СШ № 2 г. Актау завершен. На эти цели из местного бюдета выделено 3,4 млн.тенге. Освоено 100%.</t>
  </si>
  <si>
    <t>Получено ГЭ на ПСД №15-0153/17 от 28.06.2017г. Освоено 100%.</t>
  </si>
  <si>
    <t>ВСЕГО по г.Актау:</t>
  </si>
  <si>
    <t>Строительство 900 местной школы в микрорайоне Рахат г. Жанаозен (привязка)</t>
  </si>
  <si>
    <t>ВСЕГО по г.Жанаозен:</t>
  </si>
  <si>
    <t>ТОО "Караойкурылыс". Срок завершение работ 10.03.2018г. Освоено 100%.</t>
  </si>
  <si>
    <t>ТОО "Альянс-ЛТД". Срок завершение работ 10.03.2018г.</t>
  </si>
  <si>
    <t xml:space="preserve">Снижение материнской смертности на 100 тыс. родившихся живыми </t>
  </si>
  <si>
    <r>
      <t>количество случаев на 100 тыс.родившихся живыми (</t>
    </r>
    <r>
      <rPr>
        <sz val="12"/>
        <rFont val="Calibri"/>
        <family val="2"/>
      </rPr>
      <t>%</t>
    </r>
    <r>
      <rPr>
        <sz val="12"/>
        <rFont val="Times New Roman"/>
        <family val="1"/>
      </rPr>
      <t>)</t>
    </r>
  </si>
  <si>
    <r>
      <rPr>
        <b/>
        <sz val="12"/>
        <rFont val="Times New Roman"/>
        <family val="1"/>
      </rPr>
      <t>Индикатор достигнут.</t>
    </r>
    <r>
      <rPr>
        <b/>
        <i/>
        <sz val="12"/>
        <rFont val="Times New Roman"/>
        <family val="1"/>
      </rPr>
      <t xml:space="preserve"> </t>
    </r>
    <r>
      <rPr>
        <sz val="12"/>
        <rFont val="Times New Roman"/>
        <family val="1"/>
      </rPr>
      <t>Показатель составил 10,3 на 100 тыс. живорожденных при целевом показателе 11,2 целевой индикатор  достигнут</t>
    </r>
  </si>
  <si>
    <t>количество случаев на 1 тыс. родившихся  живыми (%)</t>
  </si>
  <si>
    <r>
      <rPr>
        <b/>
        <sz val="12"/>
        <rFont val="Times New Roman"/>
        <family val="1"/>
      </rPr>
      <t xml:space="preserve">Индикатор достигнут. </t>
    </r>
    <r>
      <rPr>
        <sz val="12"/>
        <rFont val="Times New Roman"/>
        <family val="1"/>
      </rPr>
      <t>Показатель составил 7,4 на 1000 живорожденных, при целевом показателе 8,3, против 9,5 за аналогичный период 2016 года, снижение на 22,1%</t>
    </r>
  </si>
  <si>
    <r>
      <rPr>
        <b/>
        <sz val="12"/>
        <rFont val="Times New Roman"/>
        <family val="1"/>
      </rPr>
      <t>Индикатор достигнут.</t>
    </r>
    <r>
      <rPr>
        <sz val="12"/>
        <rFont val="Times New Roman"/>
        <family val="1"/>
      </rPr>
      <t xml:space="preserve"> Смертность от ЗНО составила 55,5 на 100 тыс. населения при целевом показателе 56,7, в сравнении с аналогичным периодом 2016 года показатель снизился на 2,6%.</t>
    </r>
  </si>
  <si>
    <r>
      <t xml:space="preserve">Индикатор достигнут. </t>
    </r>
    <r>
      <rPr>
        <sz val="12"/>
        <rFont val="Times New Roman"/>
        <family val="1"/>
      </rPr>
      <t>По итогам 2017 года количество лиц, сосотоящих на наркологическом учете с пагубным потреблением и зависимостью от наркотиков составило 2</t>
    </r>
    <r>
      <rPr>
        <sz val="12"/>
        <rFont val="Calibri"/>
        <family val="2"/>
      </rPr>
      <t>%</t>
    </r>
    <r>
      <rPr>
        <sz val="7.2"/>
        <rFont val="Times New Roman"/>
        <family val="1"/>
      </rPr>
      <t>.</t>
    </r>
  </si>
  <si>
    <t xml:space="preserve">C мая месяца 2017 года в медицинских организациях области начата  внедрение комплексной информационной системы. Для эффективного внедрения КМИС медицинские организации оснащены 2379 единицей компьютерной техники (98%), обеспечены доступом к сети интернет в 98%. Таким образом, по состоянию на 12 февраля 2018 года в 85 (96,5%) медицинских организациях    внедрена  Комплексная медицинская информационная система. Согласовано интеграция интеграции базы данных МИС «Жетысу» и «ТОО «КАЗСАТГРУПП логистик и ЦИТ «ДАМУ». </t>
  </si>
  <si>
    <t>Количество специалистов в организациях технического и профессионального образования, послесреднего образования в 2017 году составило 97 выпускников.</t>
  </si>
  <si>
    <r>
      <t xml:space="preserve">Противотуберкулезные препараты поставляются на склад ОПТД по разнарядке МЗ РК по результатам республиканского тендера, и за тем распределяется по протвотуберкулезным учреждениям области согласно их заявкам за 12 месяцев 2017 г. Поступило противотуберкулезных препаратов на сумму 147,5 млн. тенге из республиканского бюджета. По городу Актау за 2017 год взято на лечение всего - 232 больных туберкулезом, из них стационарно - 156, амбулаторно-76, в том числе препаратами второго ряда-100, третьего ряда-9. </t>
    </r>
    <r>
      <rPr>
        <sz val="12"/>
        <color indexed="10"/>
        <rFont val="Times New Roman"/>
        <family val="1"/>
      </rPr>
      <t xml:space="preserve"> </t>
    </r>
  </si>
  <si>
    <t>Для переподготовки специалистов ПМСП по онкологии заключен договор с Мангистауским филиалом учебного центра г. Астаны, то есть можно готовить специалистов не выезжая за пределы области.</t>
  </si>
  <si>
    <t>Количество вызовов за 2017 год составило 83560.</t>
  </si>
  <si>
    <r>
      <rPr>
        <b/>
        <sz val="12"/>
        <rFont val="Times New Roman"/>
        <family val="1"/>
      </rPr>
      <t xml:space="preserve">Индикатор достигнут. </t>
    </r>
    <r>
      <rPr>
        <sz val="12"/>
        <rFont val="Times New Roman"/>
        <family val="1"/>
      </rPr>
      <t xml:space="preserve">(чем меньше, тем лучше).
Статданные за 4 квартал 2017 года (годовые данные будут опубликованы позднее). 
</t>
    </r>
  </si>
  <si>
    <r>
      <rPr>
        <b/>
        <sz val="12"/>
        <rFont val="Times New Roman"/>
        <family val="1"/>
      </rPr>
      <t>Индикатор достигнут</t>
    </r>
    <r>
      <rPr>
        <sz val="12"/>
        <rFont val="Times New Roman"/>
        <family val="1"/>
      </rPr>
      <t>. (чем меньше, тем лучше). Статистические данные за 4-квартал 2017 года.</t>
    </r>
  </si>
  <si>
    <r>
      <rPr>
        <b/>
        <sz val="12"/>
        <rFont val="Times New Roman"/>
        <family val="1"/>
      </rPr>
      <t>Индикатор достигнут.</t>
    </r>
    <r>
      <rPr>
        <sz val="12"/>
        <rFont val="Times New Roman"/>
        <family val="1"/>
      </rPr>
      <t xml:space="preserve"> Из числа обратившихся 31264 человек, на постоянную работу трудоустроены 8125 человек.</t>
    </r>
  </si>
  <si>
    <r>
      <rPr>
        <b/>
        <sz val="12"/>
        <rFont val="Times New Roman"/>
        <family val="1"/>
      </rPr>
      <t>Индикатор достигнут.</t>
    </r>
    <r>
      <rPr>
        <sz val="12"/>
        <rFont val="Times New Roman"/>
        <family val="1"/>
      </rPr>
      <t xml:space="preserve"> В 2017 году в состав участников программы "Развитие продуктивной занятости и массового предпринимательства" включены 639 инвалидов. Из них 469 трудоустроены.</t>
    </r>
  </si>
  <si>
    <r>
      <rPr>
        <b/>
        <sz val="12"/>
        <rFont val="Times New Roman"/>
        <family val="1"/>
      </rPr>
      <t>Индикатор достигнут.</t>
    </r>
    <r>
      <rPr>
        <sz val="12"/>
        <rFont val="Times New Roman"/>
        <family val="1"/>
      </rPr>
      <t xml:space="preserve"> На 01.01.2018 года количество действующих разрешений на привлечение иностранной рабочей силы составляет 1787 ед. Из них: специалистов 1-категории - 75 чел, специалистов 2-категории - 741 человек, специалистов 3-категории - 661 человек.</t>
    </r>
  </si>
  <si>
    <r>
      <rPr>
        <b/>
        <sz val="12"/>
        <rFont val="Times New Roman"/>
        <family val="1"/>
      </rPr>
      <t xml:space="preserve">Индикатор достигнут. </t>
    </r>
    <r>
      <rPr>
        <sz val="12"/>
        <rFont val="Times New Roman"/>
        <family val="1"/>
      </rPr>
      <t>За  2017 год оказана государственная адресная социальная помощь 1727  малообеспеченным  гражданам, из них трудоспособных  человек 509.</t>
    </r>
  </si>
  <si>
    <t>В 2017 году в области в рамках проекта "Өрлеу" были привлечены 423 семьи, в составе которых 2263 человека, 477 трудоспособных граждан были трудоустроены.</t>
  </si>
  <si>
    <t>На сегодняшний день по области 22 ассистента и 13 консультанта в рамках реализации проекта "Өрлеу", вели разъяснительную работу методом подворового обхода</t>
  </si>
  <si>
    <t>10 детям инвалидам оказаны услуги по приобретению, замене и настройке речевого процессора к кохлеарному импланту детям - инвалидам с кохлеарными имлантами</t>
  </si>
  <si>
    <t>137 престарелые и инвалиды охвачены специальными социальными услугами через "Центр оказания специальных социальных услуг №2"</t>
  </si>
  <si>
    <t>262 инвалида охвачены специальными социальными услугами  через "Центр оказания специальных социальных услуг №1"</t>
  </si>
  <si>
    <t>129 детей-инвалидов охвачены специальными социальными услугами через «Центр оказания специальных социальных услуг №3»</t>
  </si>
  <si>
    <t>Всего 12 отделении. А также 4 внеотделения. Всего за 2017 год охвачено 1434 человек.</t>
  </si>
  <si>
    <t>407 детей-инвалидов охвачены специальными социальными услугами через «Центр оказания специальных социальных услуг №4»</t>
  </si>
  <si>
    <t>В городе Актау предоставляет услуги центр социальной адаптации на 40 мест. В данном центре имеется ночлежный дом на 12 мест, а также функционирует социальный патруль. Всего охвачены социальными услугами 122 человека и отделением социального патруля охвачены 125 человек. В ночлежном доме пребывали 184 человека.</t>
  </si>
  <si>
    <t>случаев              на 1000 чел.</t>
  </si>
  <si>
    <t>Силами государственных инспекторов труда, в ходе производства проверок, проводятся семинары с работниками и работодателями, на предмет применения норм трудового законодательства, по актуальным вопросам. Всего в 2017 году проведено 47 семнаров, с привлечением 1667 работников.</t>
  </si>
  <si>
    <t>В рамках реализации механизмов по защите трудовых прав работников, Управлением труда области рассматриваются обращения работников, по вопросам трудовых отношений. Всего в 2017 году рассмотрено 825 обращений по вопросам трудового законодательства.</t>
  </si>
  <si>
    <t>Средняя численность населения на 01.12.2017года по данным Комитета Статистики РК</t>
  </si>
  <si>
    <r>
      <rPr>
        <b/>
        <sz val="12"/>
        <rFont val="Times New Roman"/>
        <family val="1"/>
      </rPr>
      <t>Индикатор достигнут.</t>
    </r>
    <r>
      <rPr>
        <sz val="12"/>
        <rFont val="Times New Roman"/>
        <family val="1"/>
      </rPr>
      <t xml:space="preserve"> Количество посетителей театров в 2017 году составил 67 958 чел (в 2016 году – 61 251чел). Темп роста - 111%</t>
    </r>
  </si>
  <si>
    <r>
      <rPr>
        <b/>
        <sz val="12"/>
        <rFont val="Times New Roman"/>
        <family val="1"/>
      </rPr>
      <t>Индикатор достигнут.</t>
    </r>
    <r>
      <rPr>
        <sz val="12"/>
        <rFont val="Times New Roman"/>
        <family val="1"/>
      </rPr>
      <t xml:space="preserve"> Количество посетителей концертных организации  в 2017 году составил 57 800 чел (в 2016 году – 56 693чел). Темп роста - 102%</t>
    </r>
  </si>
  <si>
    <r>
      <rPr>
        <b/>
        <sz val="12"/>
        <rFont val="Times New Roman"/>
        <family val="1"/>
      </rPr>
      <t>Индикатор достигнут.</t>
    </r>
    <r>
      <rPr>
        <sz val="12"/>
        <rFont val="Times New Roman"/>
        <family val="1"/>
      </rPr>
      <t xml:space="preserve"> Количество посетителей музеев в 2017 году составил 73 746чел (в 2016 году – 73 637 чел). Темп роста - 100,1%</t>
    </r>
  </si>
  <si>
    <t>262.003.000</t>
  </si>
  <si>
    <t>262.005.00</t>
  </si>
  <si>
    <t>Реставрационные работы по некрополю Жамбауыл завершены</t>
  </si>
  <si>
    <t>262.005.000</t>
  </si>
  <si>
    <t>Работы завершены, ПСД разработаны</t>
  </si>
  <si>
    <r>
      <rPr>
        <b/>
        <sz val="12"/>
        <rFont val="Times New Roman"/>
        <family val="1"/>
      </rPr>
      <t>Индикатор достигнут</t>
    </r>
    <r>
      <rPr>
        <sz val="12"/>
        <rFont val="Times New Roman"/>
        <family val="1"/>
      </rPr>
      <t xml:space="preserve"> в связи с увеличением количества занимающихся детей и подростков в спортивных школах области (набор учащихся в группы спортивно-оздоровительные и начальной подготовки).</t>
    </r>
  </si>
  <si>
    <r>
      <rPr>
        <b/>
        <sz val="12"/>
        <rFont val="Times New Roman"/>
        <family val="1"/>
      </rPr>
      <t>Индикатор достигнут</t>
    </r>
    <r>
      <rPr>
        <sz val="12"/>
        <rFont val="Times New Roman"/>
        <family val="1"/>
      </rPr>
      <t>. Увеличение количества занимающихся произошло за счет  построенного спортивного зала.  В январе 2017 года сдан в эксплуатацию ,спортивный зал (ангарного типа)  для инвалидного клуба в городе Актау. В настоящий момент в клубе культивируется 13 видов спорта.</t>
    </r>
  </si>
  <si>
    <t>В 2017 году подведомственными предприятиями пиобретены 4 автобуса для доставки спортсменов.СДЮШ по каратэ,СДЮШОР по борьбе,СДЮШОР по боксу на сумму-40,6 млн. тенге.</t>
  </si>
  <si>
    <t>В 2017 году было выделенно финансовых средств-33260,319 тенге  на проведение учебно-тренеровочных сборов и участе республиканских и международных учебно-тренеровочных сборах,для улучшения качества подготовки спортсменов к участию в соревнованиях.</t>
  </si>
  <si>
    <t>Услуга по 159 специфике проводится на бесплатной основе.</t>
  </si>
  <si>
    <r>
      <rPr>
        <b/>
        <sz val="12"/>
        <rFont val="Times New Roman"/>
        <family val="1"/>
      </rPr>
      <t>Индикатор достигнут</t>
    </r>
    <r>
      <rPr>
        <sz val="12"/>
        <rFont val="Times New Roman"/>
        <family val="1"/>
      </rPr>
      <t xml:space="preserve">. В 2017 году заключено договоров с 60 неправительственными организациями на сумму 242 572,7 тыс. тг. По сравнению с 2016 годов эта сумма превысила на 134 980,5 тыс. а в процентном соотношении на 65,8% . В 2016 году на социальные проекты неправительственных организаций выделено 238 817,0 тыс. тг. а в 2017 году выделено 373 797, 5 тысяч тенге
За отчетный период (2017) 189 неправительственных организаций были выдвинуты в качестве кандидатов в города и районы (не финансируются районом Бейнеу) для осуществления государственного социального заказа в соответствии с Законом «О государственных закупках». В частности, число победителей государственного социального заказа составляло 110 неправительственных организаций.
</t>
    </r>
  </si>
  <si>
    <r>
      <rPr>
        <b/>
        <sz val="12"/>
        <rFont val="Times New Roman"/>
        <family val="1"/>
      </rPr>
      <t xml:space="preserve">Индикатор достигнут. </t>
    </r>
    <r>
      <rPr>
        <sz val="12"/>
        <rFont val="Times New Roman"/>
        <family val="1"/>
      </rPr>
      <t>По результатом социологического исследования доля населения положительно оценившиеся взаимоотношения институтов гражданского общества и государства составила  61,4%.</t>
    </r>
  </si>
  <si>
    <r>
      <t xml:space="preserve">Индикатор достигнут. </t>
    </r>
    <r>
      <rPr>
        <sz val="12"/>
        <rFont val="Times New Roman"/>
        <family val="1"/>
      </rPr>
      <t>Доля граждан, охваченных мероприятиями, направленных на разъяснение и пропаганду основ Конституции Республики Казахстан составил 40%</t>
    </r>
    <r>
      <rPr>
        <sz val="7.2"/>
        <rFont val="Times New Roman"/>
        <family val="1"/>
      </rPr>
      <t>.</t>
    </r>
  </si>
  <si>
    <r>
      <t xml:space="preserve">Индикатор достигнут. </t>
    </r>
    <r>
      <rPr>
        <sz val="12"/>
        <rFont val="Times New Roman"/>
        <family val="1"/>
      </rPr>
      <t>Доля граждан охваченных в мероприятиях, направленных на укрепление независимости государства составил 47%.</t>
    </r>
  </si>
  <si>
    <t xml:space="preserve">В области  представлены 6 филиалов политических партий. Наиболее влиятельной в регионе является областной филиал НДП «Нур Отан». Наиболее важной работой в политической сфере является ежемесячное заседание Совета областных филиалов политических партий, результатом которого является конструктивный диалог политических сил в рамках Меморандума между акиматом области и областными филиалами политческих партий о взаимодействии в обеспечении  социально - политической стабильности в области. В настоящее время представители политических партий являются членами областного общественного совета. Каждый член Общественного совета принимает общественное признание в соответствии с утвержденным графиком. 
</t>
  </si>
  <si>
    <t xml:space="preserve">В области зарегистрировано 42 СМИ, из них электронные – 14 (1 телеканал, 3 радио, 10 информационные агентства), печатные - 28. Также в регионе работают 3 кабельных оператора (Алма тв, Казахтелеком, Skytelecom).
Управление осуществляет руководство ТОО «Мангистау Медиа», объединяющий 8 государственных СМИ. Посредством государственного информационного заказа функционирует в регионе филиал РТРК «Казахстан-Актау». Объем вещания – 14 часов в сутки. 78% сетки вещания составляют собственные телепередачи.
В 2017 году  на проведение государственной информационной политики из областного бюджета выделено 425,0 млн. тенге. 
В целом для освещения государственной информационной  политики привлечены 12 республиканских СМИ и 7 областных СМИ.
</t>
  </si>
  <si>
    <t>В целях информирования населения о наиболее важных общественно-политических событиях и освещения хода реализации государственных программ, поручений Президента и Правительства РК в рамках госинформзаказа реализуются  20 тематических медиа-планов.</t>
  </si>
  <si>
    <t xml:space="preserve">На постоянной основе управлением проводятся мониторинг СМИ по основным направлениям государственной политки и социологические исследования по актуальным вопросам развития местных СМИ в целях выработки рекомендаций для корректировки редакционной политики в контексте приоритетов государственной политики и предпочтений населения. 
Социологические исследования «Региональные СМИ как фактор влияния на настроение и социально-психологическое самочувствие населения» показывают, что увеличилась доля респондентов, отказывающихся от просмотра региональных телеканалов, отдавая предпочтение республиканским средствам массовой информации. По результатам исследования количество читателей областной периодики сократилось по сравнению с 2016 годом. В то же время телевидение и печатные СМИ являются основными источниками информации для населения. 
</t>
  </si>
  <si>
    <t xml:space="preserve">На текущий момент общественно-политическая ситуация в области отмечается как стабильная. Каких-либо предпосылок к ее обострению не имеется.
В рамках госсоцзаказа управления внутренней политики области НИИ «АРКАИМ» провело социологическое исследование по изучению общественно-политической ситуации в регионе. 
Анкетный опрос мангистаусцев за 2017 год показал, что в целом положение население (народа) оценивается жителями области (82,5 в декабре), как устойвая, стабильная и благополучная. 
</t>
  </si>
  <si>
    <t xml:space="preserve">В рамках государственного социального заказа разработан и реализуется проект «Организация работы по консолидации журналистской общественности, развития диалога и взаимодействия между государственными органами и СМИ». 
В рамках которого проведены 7 обучающих семинар-тренингов с привлечением ведущих экспертов из гг. Алматы и Астаны. 
Регулярно с журналистами проводятся совместные досуговые мероприятия (тимбилдинг).
Ежегодно с участием акима области накануне дня работников связи и информации проводится поощрение представителей СМИ.  
С целью мотивации и признания заслуг журналистов проводится областной конкурс «Алтын калам», итоги которого подводятся в торжественной обстановке.
Управление является рабочим органом Совета по взаимодействию со СМИ. На текущий период прошло 2 заседания Совета, на котором рассмотрены вопросы продвижения проекта «Отау ТВ», деятельности МОФ АО «Казпочта», вопросы подписки, проведения информационно-пропагандистских мероприятий и др. 
</t>
  </si>
  <si>
    <t xml:space="preserve">В деле укрепления внутриполитической стабильности и решениия вопросов гармонизации межнациональных отношений и ряда социальных вопросов, значительную роль играет Ассамблея народа Казахстана Мангистауской области, которая проводит целенаправленную работу по реализации Стратегии Ассамблеи народа Казахстана.
В области проживают представители 60-ти наций и народностей, 20 из которых создали свои этнокультурные объединения.  На постоянной основе мероприятия КГУ «Дом дружба» организовываются и проводятся мероприятия направленные на пропаганду идей толерантности и межэтнического согласия.
</t>
  </si>
  <si>
    <t xml:space="preserve">Согласно разработанной программе мероприятий, посвященной празднованию 22-летия Конституции Республики Казахстан основанной на Концепции утвержденной Руководителем Администрации Президента РК в Мангистауской области проведено свыше 150 разноформатных мероприятий по пропаганде юбилейного празднования. 
</t>
  </si>
  <si>
    <t xml:space="preserve">В 2017 были проведены индивидуальные встречи с 637 лицами псевдосалафитского направления. По итогам года были реабилитированы 88 человек. </t>
  </si>
  <si>
    <r>
      <rPr>
        <b/>
        <sz val="12"/>
        <rFont val="Times New Roman"/>
        <family val="1"/>
      </rPr>
      <t>Индикатор достигнут.</t>
    </r>
    <r>
      <rPr>
        <sz val="12"/>
        <rFont val="Times New Roman"/>
        <family val="1"/>
      </rPr>
      <t xml:space="preserve"> Статданные за январь – сентябрь 2017 года (за январь-декабрь 2017 года статданные будут опубликованы позднее). </t>
    </r>
  </si>
  <si>
    <t>Проведен ежегодный туристский форум по гостиничному бизнесу с участием представителей гостиниц области. В рамках форума прошли мастер-классы для руководителей и работников отелей. Также в сентябре месяце прошел туристский слет с участием представителей этнокультурных объединений области. В мероприятии приняли участие более 100 человек. В рамках слета состоялась экскурсия по достопримечательностям и историческим местам Мангистау.</t>
  </si>
  <si>
    <t>Для изготовления рекламно-информационной продукции в 2017 году выделено 16,9 млн.тенге.</t>
  </si>
  <si>
    <t>С целью продвижения туристского потенциала региона проведены инфотуры для туроператоров Казахстана, России, Китая, Кыргызстана и представителей СМИ.</t>
  </si>
  <si>
    <t>В 2017 году из местного бюджета выделено 12,5 млн. тенге на разработку ПСД проекта «Разработка и обустройство туристского маршрута семь лиманов Тупкарагана».</t>
  </si>
  <si>
    <t>9 сентября прошел экологический международный семинар «Экологический морской туризм и сохранение экологии Каспия – залог успеха в будущем» в котором приняли участие депутаты, общественные деятели в области экологии, представители общественных организаций, государственных органов, студенты.</t>
  </si>
  <si>
    <t>В Тупкараганском районе также проведены работы по благоустройству территории урочища Саура.</t>
  </si>
  <si>
    <t>С целью информирования жителей других регионов в 2017 году на телеканалах Северо-Казахстанской, Павлодарской и Восточно-Казахстанской областей транслировался видеоролик о природе и туристских достопримечательностях Мангистау, потенциале и привлекательности туризма.</t>
  </si>
  <si>
    <t>опубликованы материалы в 3-х номерах журнала National Geographic Казахстан о Мангистау.</t>
  </si>
  <si>
    <t>В рамках государственного социального заказа проведена  работа по мониторингу жителей области, выезжавших в г.Астана для участия в ЭКСПО-2017.</t>
  </si>
  <si>
    <t xml:space="preserve">В рамках Казахстанской международной выставки «Астана Отдых» проведен воркшоп «Туризм Мангистау». Основная цель мероприятия – развитие сотрудничества в сфере туризма в рамках формирования кластера «Каспийские ворота».  И реализация проекта долгосрочного плана развития Мангистауской области как центра туристского кластера. В мероприятии  приняли участие 100 туроператоров из различных регионов Казахстана, России. </t>
  </si>
  <si>
    <t>Интернет-портал mangystau.info, который ежедневно наполняется информацией о событиях в области и в сфере туризма. На сайте добавлен модуль  booking.com  с интеграцией одноименного сервиса (для поиска гостей региона  отелей в Актау). Создан раздел популяризирующий зоны отдыха «Отдых на берегу Каспия». В размещенной информации о каждой зоне отдыха указаны: цены, как добраться всеми видами транспорта, краткое описание и контакты для бронирования, либо дополнительной информации.</t>
  </si>
  <si>
    <r>
      <rPr>
        <b/>
        <sz val="12"/>
        <rFont val="Times New Roman"/>
        <family val="1"/>
      </rPr>
      <t xml:space="preserve">Индикатор достигнут. </t>
    </r>
    <r>
      <rPr>
        <sz val="12"/>
        <rFont val="Times New Roman"/>
        <family val="1"/>
      </rPr>
      <t>ЧУ "Гражданское право"  провел соц исследование по области. В исследование всего участвовали 1000 респондентов.</t>
    </r>
  </si>
  <si>
    <r>
      <rPr>
        <b/>
        <sz val="12"/>
        <rFont val="Times New Roman"/>
        <family val="1"/>
      </rPr>
      <t>Индикатор достигнут.</t>
    </r>
    <r>
      <rPr>
        <sz val="12"/>
        <rFont val="Times New Roman"/>
        <family val="1"/>
      </rPr>
      <t xml:space="preserve"> ЧУ "Гражданское право"  провел соц исследование по области. В исследование всего участвовали 1000 респондентов.</t>
    </r>
  </si>
  <si>
    <t>УРЯАиД, акимы городов и районов, Секретариат Ассамблеи Мангистауской области</t>
  </si>
  <si>
    <t>В 2017 году ЧУ "Гражданское право" провел социальный опрос по определению языковой ситуаций в Мангистауской области. По результатам социального опроса: доля населения владеющего государственным языком-94,1%, доля населения владеющего английским языком - 10,2%, доля населения владеющими тремя языками - 9,8%.</t>
  </si>
  <si>
    <t>УРЯАиД, акимы городов и районов</t>
  </si>
  <si>
    <t>Проводились рейдовые мероприятия совместно с местным телевидением. Всего провелось мониторинг 340 обьектам изних  выявлено нарушений  88 объектов. Из них 82 объекта исправлено.  На остальные 6 ведутся работы по приведению в соответствие с требованиями Закона.</t>
  </si>
  <si>
    <r>
      <rPr>
        <b/>
        <sz val="12"/>
        <color indexed="8"/>
        <rFont val="Times New Roman"/>
        <family val="1"/>
      </rPr>
      <t>Индикатор не достигнут</t>
    </r>
    <r>
      <rPr>
        <sz val="12"/>
        <color indexed="8"/>
        <rFont val="Times New Roman"/>
        <family val="1"/>
      </rPr>
      <t>. *-Статданные за 4 квартал 2017 года (годовые данные  будут опубликованы позднее). По данным Комитета Статистики доля NEET в общем числе молодежи в возрасте 15-28 лет за 4 квартал 2017 года составил 10,6%.</t>
    </r>
  </si>
  <si>
    <r>
      <rPr>
        <b/>
        <sz val="12"/>
        <color indexed="8"/>
        <rFont val="Times New Roman"/>
        <family val="1"/>
      </rPr>
      <t xml:space="preserve">Индикатор достигнут. </t>
    </r>
    <r>
      <rPr>
        <sz val="12"/>
        <color indexed="8"/>
        <rFont val="Times New Roman"/>
        <family val="1"/>
      </rPr>
      <t>В 2017г. НПО "Эко Мангистау" проведено социологическое исследование состояния молодежи региона. По итогом исследования уровень удовлетворенности среди населения от 14 до 29 лет государственной политикой в отношении молодежи области составил 88%.</t>
    </r>
  </si>
  <si>
    <r>
      <t>Проведена разъяснительная работа по Посланию Главы государства и его статьи «Взгляд в будущее: духовная модернизация». По итогам мероприятий, проведенных в рамках «Духовная модернизация – караван молодежи», охвачено 56 населенных пунктов, относящихся к городам и  районам области (без учета г. Актау), в них приняли участие</t>
    </r>
    <r>
      <rPr>
        <b/>
        <sz val="12"/>
        <rFont val="Times New Roman"/>
        <family val="1"/>
      </rPr>
      <t xml:space="preserve"> </t>
    </r>
    <r>
      <rPr>
        <sz val="12"/>
        <rFont val="Times New Roman"/>
        <family val="1"/>
      </rPr>
      <t>6000</t>
    </r>
    <r>
      <rPr>
        <b/>
        <sz val="12"/>
        <rFont val="Times New Roman"/>
        <family val="1"/>
      </rPr>
      <t xml:space="preserve"> </t>
    </r>
    <r>
      <rPr>
        <sz val="12"/>
        <rFont val="Times New Roman"/>
        <family val="1"/>
      </rPr>
      <t xml:space="preserve">человек из числа молодежи. Из них 4500 получили различную консультационную помощь по вышеназванным направлениям. </t>
    </r>
  </si>
  <si>
    <t xml:space="preserve">31 января 2017 года проведена мероприятие "Маусымашар" Жайдарман "КВН" в областном музыкально-драматическом театре им. Н. Жантурина, при поддержке областного филиала Республиканского молодежного общественного объединения «Союза КВН Казахстана». Также проведен областной фестиваль игры "Жайдарман" среди школьников. В сентябре проведено игры "Жайдарман" на кубок акима региона. </t>
  </si>
  <si>
    <t xml:space="preserve">В 2017 году НПО "Эко Мангистау" проведено социологическое исследование среди молодежи региона. По итогом исследования уровень удовлетворенности среди населения от 14 до 29 лет государственной политикой в отношений молодежи области составил 88%. </t>
  </si>
  <si>
    <t>В рамках социального заказа реализовано 12 проектов молодежными НПО.</t>
  </si>
  <si>
    <t xml:space="preserve">В 2017 году городе Актау в рамках "Рухани Жаңғыру" проведены ежегодные XII областные молодежные Дельфийские игры. В них приняли участие около 130 талантливых молодых граждан из городских, районных центров региона. Возраст участников от 10 до 21 года.   </t>
  </si>
  <si>
    <t>В декабре 2017 года В рамках "Рухани Жаңғыру" проведена церемония выручения ежегодной премии "Жас Тулпар - 2017" по 10 главным номинациям. Победителями являются молодежи области, проявившая себя в профессии или общественной работе, достигшаях заметных результатов.</t>
  </si>
  <si>
    <t xml:space="preserve">По итогам 2017 года через органы занятости населения трудоустроены 6437 чел. молодежи. В рамках программы «С дипломом в село» 544-молодых  специалистов трудоустроены, 198 специалистов  получили кредиты для приобретения жилья. Также в 2017 году проведены 3 ярмарки вакансий,в которых участвовали  более 570-ти чел. В результате 30  человек  трудоустроены на постоянную работу по специальностям–сварщик, слесарь, сантехник, офис-менеджер и воспитатель детского сада. По программе «Жаңа серпін» обучено всего 294 молодых людей, трудоустроено  244 человека. 
</t>
  </si>
  <si>
    <t>ТОО "Актау BS строй". Срок завершения работ - март 2018г.</t>
  </si>
  <si>
    <t>Освоено 100%. Объект завершен.</t>
  </si>
  <si>
    <t>Освоено 100%. Объект переходящий на 2018 год.</t>
  </si>
  <si>
    <t>Объект завершен.</t>
  </si>
  <si>
    <t xml:space="preserve">Объект завершен. ТОО "Ондасын Строй". ГосАкт от 25.12.2017г. </t>
  </si>
  <si>
    <r>
      <rPr>
        <b/>
        <sz val="12"/>
        <rFont val="Times New Roman"/>
        <family val="1"/>
      </rPr>
      <t>Индикатор достигнут.</t>
    </r>
    <r>
      <rPr>
        <sz val="12"/>
        <rFont val="Times New Roman"/>
        <family val="1"/>
      </rPr>
      <t xml:space="preserve"> Статистические данные за 4-квартал 2017 года</t>
    </r>
  </si>
  <si>
    <r>
      <rPr>
        <b/>
        <sz val="12"/>
        <rFont val="Times New Roman"/>
        <family val="1"/>
      </rPr>
      <t>Индикатор достигнут.</t>
    </r>
    <r>
      <rPr>
        <sz val="12"/>
        <rFont val="Times New Roman"/>
        <family val="1"/>
      </rPr>
      <t xml:space="preserve"> Доля населения проживающие ниже прожиточного минимума за 3-кв 2017 года по данным статистики  составляет  3,3% или 21307 человек. В 2017 году адресной социальной помощью охвачено 1727 человек или 26,3%   населения проживающих ниже черты прожиточного минимума.  </t>
    </r>
  </si>
  <si>
    <r>
      <rPr>
        <b/>
        <sz val="12"/>
        <rFont val="Times New Roman"/>
        <family val="1"/>
      </rPr>
      <t xml:space="preserve">Индикатор достигнут. </t>
    </r>
    <r>
      <rPr>
        <sz val="12"/>
        <rFont val="Times New Roman"/>
        <family val="1"/>
      </rPr>
      <t>2017 году специальными социальными услугами в условиях стационара, полустационара и на дому, а также в неправительственном секторе охвачено всего 3235 человек.  Очередность в определение МСУ составляет 5 человек с психоневрологическими паталогиями (в 2017 году  из за отсутствия мест не было возможности охвата их спецсоцуслугами).</t>
    </r>
  </si>
  <si>
    <t>6,9 тыс.тг кредитроская задолженность образовалось в связи  с недостаточностью сред.КСН,  9,9 тыс.тг экономия образовалось из-за отказа от обучения безр-х граждан</t>
  </si>
  <si>
    <t>В 2017 году на краткосрочное профессиональное обучение направлено 2526 человек. Из них завершили обучение 2432 человек, досрочно прекратили обучение 94 человека. Трудоустроены из завершивших обучение 268 человек.</t>
  </si>
  <si>
    <t xml:space="preserve">Годовой плановый показатель по созданию социальных рабочих мест 839, в том числе 815 мест по программе РПЗиМП. В 2017 году создано 1263 человек трудоустроены на социальные рабочие места, в том числе 875 человек по программе РПЗиМП. </t>
  </si>
  <si>
    <t>В 2017 году 2686 человек запланировано направить на общественную работу, фактически направлено 3705 человек. Из них 394 человека трудоустроены на постоянную работу после завершения общественных работ</t>
  </si>
  <si>
    <t>В 2017 году по области всего проведено 26 ярмарок вакансий. В ярмарке участвовали 252 работодателей и 3120 соискателей. Из них 1558 женщин. Трудоустроены - 293 человека, направлены на общественные работы - 127 человек, на профобучение - 209 человек, на социальные рабочие места - 117 человек, на молодежную практику - 190 человек, проконсультированы - 1379 человек.</t>
  </si>
  <si>
    <t>В 2017 году направлены на молодежную практику 1401 человек, в том числе 483 человека направлены из республиканского бюджета. Из них 217 человек трудоустроены на постоянные рабочие места.</t>
  </si>
  <si>
    <t>В 2017 году оказали меры содействия занятости всего 42 человекам. Из них трудоустроены на вакантные рабочие места 20 человек, направлены на социальные рабочие места - 8 человек, на молодежную практику - 1 человек, на общественную работу - 13 человек.</t>
  </si>
  <si>
    <t>Установлено 24 знаков и указателей в местах расположения организаций  ориентированных на обслуживание инвалидов</t>
  </si>
  <si>
    <t>Обустроено 6 пешеходных переходов  звуковыми устройствами в местах расположения организаций,ориентированных на обслуживание инвалидов</t>
  </si>
  <si>
    <t xml:space="preserve">Обеспечено  ежедневное сопровождение сурдопереводом  двух новостных сюжетов (30 минут на государственном и 30 минут на русском языках) </t>
  </si>
  <si>
    <t xml:space="preserve"> 1727  членов малообеспеченных семей охвачены адресной социальной помощью </t>
  </si>
  <si>
    <t xml:space="preserve">ИП IT  Support отказался доставлять тренажеры договор расторжен-17537,1т.тг. ,  715,4 тыс.тг -суммы договоров не прошли через банк в связи недостаточности денег в КСН </t>
  </si>
  <si>
    <t>ОФ "Зд детям" - РБ -1395,8 т.тг уменьшение услугополучателей,  ОФ "Камкорлык" - РБ 567,4 т.тг уменьшение услугополучателей</t>
  </si>
  <si>
    <t>ОФ "Зд детям" - МБ -349,3 т.тг уменьшение услуга получателей,  ОФ "Камкорлык" - МБ 141,9 т.тг уменьшение услугополучателей</t>
  </si>
  <si>
    <t>1822 инвалида обеспечены обязательными гигиеническими средствами, 2224 инвалида обеспечены техническими вспомогательными средствами</t>
  </si>
  <si>
    <t>64 инвалидам оказаны услуги специалиста  жестового языка</t>
  </si>
  <si>
    <t xml:space="preserve">Центр реорганизован в КГУ "Социальное общежитие". Обеспечены временным жильем в Социальном общежитии 135 семей оралманов (или 663 членов семей) и 31 семья из социально  уязвимых  слоев и малоимущих (136 членов семей). </t>
  </si>
  <si>
    <t>В область прибыло 83 молодых специалистов и 77 специалистов со стажем, приглашены 13 специалистов, 9 врачей подготовлены путем переподготовки. Из молодых специалистов в сельские местности направлены 39 врачей. Были выделены 6 врачам служебное жилье, 29-арендное жилье, 39-м получили подъемные пособие</t>
  </si>
  <si>
    <t>По итогам 2017 года из республиканского бюджета закуплено 745655 вакцин.</t>
  </si>
  <si>
    <t>По итогам 2017 года из местного бюджета закуплено 70000 вакцин.</t>
  </si>
  <si>
    <t>Подлежало осмотру по г. Актау 3945, осмотрено 3968, выявлено больных из осмотренных 88, из выявленных взято на Д-учет - 88.</t>
  </si>
  <si>
    <t>На содержание областного специализированного центра Дома ребенка в 2017 году направлено 65,9 млн.тенге</t>
  </si>
  <si>
    <t>В целях улучшения информированности населения по вопросам оказания медицинских услуг с 1 ноября 2015 года функционирует Региональный Call центр на базе МОБ. По итогам 2017 года поступило 71 343 звонков.</t>
  </si>
  <si>
    <t>Проводится капитальный ремонт Мангистауской областной больницы Блока "Б" ТОО "Аманат Professional Construction Company", капитальный ремонт Блока "А" "ТОО "Заман-Актау К".</t>
  </si>
  <si>
    <t>За 2017 год среди общего населения проведены 1893 мероприятий с охватом 66240 человек. Размещение рекламы на бильбордах - 2, роздано ИОМ- 22995 штук. Ротация видеороликов всего-48075 и 4 новых видеороликов. Широко используется СМИ: телевидение, радио, газеты и электронный монитор, панно и билборды.</t>
  </si>
  <si>
    <t>В областном психо-неврологическом диспансере в рамках ГОБМП оказывается стационарная и консультативно-диагностическая помощь населению. Все пациенты, состоящие на учете обеспечиваются   бесплатными препар+M483атами.  В ГККП "ОПНД" на конец 2017 года по городу Актау состоит 2002 пациентов (299-детей, 82 подростков, 1621 взрослых) с поведенческими и психическими расстройствами.</t>
  </si>
  <si>
    <t xml:space="preserve">На базе Актауской городской поликлиники №1, №2 открыты и действуют мужские смотровые кабинеты. По итогам 2017 года осмотрено 6063, выявлено предраков 84, раков 12. </t>
  </si>
  <si>
    <t>Проведены лекции 36/ участвовали 1100 человек, беседы 45/1440, тренинги 27/410, анкетирование для оценки уровня знания 24/1160, флеш-моб 9/350. Тиражирован и розданы 16500 штук информационно-образавательные материалы, показаны видеоролики.</t>
  </si>
  <si>
    <t>Строительство дома юношества на 100 мест в г.Актау</t>
  </si>
  <si>
    <t>УС, УвМП</t>
  </si>
  <si>
    <t xml:space="preserve">ТОО "Строй и К". Объект завершен. </t>
  </si>
  <si>
    <t>Строительство объекта культурного назначения в г.Актау Мангистауской области (Дом дружбы)</t>
  </si>
  <si>
    <t>УК, УС, аким города Актау</t>
  </si>
  <si>
    <t>ТОО "КАЕС Строй и Ко". Объект завершен.</t>
  </si>
  <si>
    <t>Строительство дома культуры на 500 мест с библиотекой в с.Мангистау, Мунайлинского района</t>
  </si>
  <si>
    <t>По райцентрам (культура):</t>
  </si>
  <si>
    <t>ТОО "Жастар-Плюс". Объект переходящий на 2018 год.</t>
  </si>
  <si>
    <t>УС, УК, аким Мунайлинского района</t>
  </si>
  <si>
    <t>Итого по райцентре, в том числе:</t>
  </si>
  <si>
    <r>
      <rPr>
        <b/>
        <sz val="12"/>
        <rFont val="Times New Roman"/>
        <family val="1"/>
      </rPr>
      <t>Индикатор достигнут.</t>
    </r>
    <r>
      <rPr>
        <sz val="12"/>
        <rFont val="Times New Roman"/>
        <family val="1"/>
      </rPr>
      <t xml:space="preserve"> Количество посетителей библиотек в 2017 году составил 103 018 чел (в 2016 году – 100 809 чел). Темп роста - 102%</t>
    </r>
  </si>
  <si>
    <t>ИТОГО по здравоохранению, в том числе:</t>
  </si>
  <si>
    <r>
      <rPr>
        <b/>
        <sz val="12"/>
        <rFont val="Times New Roman"/>
        <family val="1"/>
      </rPr>
      <t xml:space="preserve">Индикатор достигнут. </t>
    </r>
    <r>
      <rPr>
        <sz val="12"/>
        <rFont val="Times New Roman"/>
        <family val="1"/>
      </rPr>
      <t>Были откырыты 3 пожарных поста в Тупкараганском и Каракиянском районах.</t>
    </r>
  </si>
  <si>
    <t xml:space="preserve">Аппарат акима области,  ДЧС ( по согласованию), </t>
  </si>
  <si>
    <r>
      <rPr>
        <b/>
        <sz val="12"/>
        <rFont val="Times New Roman"/>
        <family val="1"/>
      </rPr>
      <t xml:space="preserve">Индикатор достигнут. </t>
    </r>
    <r>
      <rPr>
        <sz val="12"/>
        <rFont val="Times New Roman"/>
        <family val="1"/>
      </rPr>
      <t>За 11 месяцев 2017 года расппространенность в возрастной группе 15-49 лет -0,046</t>
    </r>
    <r>
      <rPr>
        <sz val="12"/>
        <rFont val="Calibri"/>
        <family val="2"/>
      </rPr>
      <t xml:space="preserve">%. </t>
    </r>
    <r>
      <rPr>
        <sz val="12"/>
        <rFont val="Times New Roman"/>
        <family val="1"/>
      </rPr>
      <t>Кумулятивно зарегистрировано 145 случаев в возрастной группе 15-49 лет.</t>
    </r>
  </si>
  <si>
    <t>При выявлении ВИЧ инфекции среди иностранных граждан направляется в Управление минграционной службы для установления места нахождения иностранного гражданина. В 2017 году выявлено 14 случаев ВИЧ - инфекции среди иностранных граждан. Всего протестировано на ВИЧ-инфекцию 6710 человек. При выявлении ВИЧ-инфекции проводится разъяснительная работа с иностранными гражданами и направляются на консультацию к специалистам.</t>
  </si>
  <si>
    <t>А 2016 году открыта палата "КардиоБИТ" на 3 койки при приемном покое Мангистауской облбольницы с  отдельным постом. Была оборудована необходимым медицинским инструментарием на 8,2 млн.тенге.</t>
  </si>
  <si>
    <t>В 2017 году осуществлено возмещение затрат на транспортные расходы на получение специализированной и высокоспециализированной медицинской помощи в Республиканских клиниках для 1103 чел.</t>
  </si>
  <si>
    <t>В 2017 году проведено 196 вскрытий, при плане -350.</t>
  </si>
  <si>
    <t xml:space="preserve">Подрядчик - ТОО "Еврострой А". Срок завершения работ - 2018г. </t>
  </si>
  <si>
    <t xml:space="preserve">Подрядчик - ТОО "ХазарМунайГаз". Срок завершение работ - 2018г. </t>
  </si>
  <si>
    <t>Подрядчик - ТОО "Промстройпроект". Проект переходящий на 2018 год.  В настоящее время ПСД на корректировке.</t>
  </si>
  <si>
    <r>
      <rPr>
        <b/>
        <sz val="12"/>
        <rFont val="Times New Roman"/>
        <family val="1"/>
      </rPr>
      <t xml:space="preserve">Индикатор не достигнут. </t>
    </r>
    <r>
      <rPr>
        <sz val="12"/>
        <rFont val="Times New Roman"/>
        <family val="1"/>
      </rPr>
      <t>Причина: в 2017 году в Центры занятости населения в течении года обратилось 31264 человек,  по сравнению с 2016 годом на 11 825 человек (19439 чел.) или на 62,1 %  больше. Активными мерами занятости охвачено 19183 человека.</t>
    </r>
  </si>
  <si>
    <r>
      <rPr>
        <b/>
        <sz val="12"/>
        <rFont val="Times New Roman"/>
        <family val="1"/>
      </rPr>
      <t>Индикатор не достигнут.</t>
    </r>
    <r>
      <rPr>
        <sz val="12"/>
        <rFont val="Times New Roman"/>
        <family val="1"/>
      </rPr>
      <t xml:space="preserve"> Высокий прожиточный минимум в регионе. Большой приток в область многодетных малообеспеченных семей оралманов из близлежащих стран и мигрантов из других регионов страны.</t>
    </r>
  </si>
  <si>
    <t xml:space="preserve">** Статданные отсутствуют. (за январь-декабрь 2017 года статданные будут опубликованы позднее). </t>
  </si>
  <si>
    <r>
      <rPr>
        <b/>
        <sz val="12"/>
        <rFont val="Times New Roman"/>
        <family val="1"/>
      </rPr>
      <t>Индикатор достигнут.</t>
    </r>
    <r>
      <rPr>
        <sz val="12"/>
        <rFont val="Times New Roman"/>
        <family val="1"/>
      </rPr>
      <t xml:space="preserve"> Из охваченных специальными социальными услугами 3235 лиц, 351 охвачены в неправительственном секторе в рамках госудаоственного социального заказа. В том числе: 168 детей с психоневрологияескими паталогиями  через  ОФ "Здоровье детям" и "Камкорлык"; 31 инвалидов и престарелых в условиях на дому охвачены ОФ "Оркениетті келешек" и 152 жертв бытового насилия через центр социальной и неотложной помощи "Рай"</t>
    </r>
  </si>
  <si>
    <r>
      <rPr>
        <b/>
        <sz val="12"/>
        <rFont val="Times New Roman"/>
        <family val="1"/>
      </rPr>
      <t>Индикатор достигнут.</t>
    </r>
    <r>
      <rPr>
        <sz val="12"/>
        <rFont val="Times New Roman"/>
        <family val="1"/>
      </rPr>
      <t xml:space="preserve"> Всего объектов социальной инфраструктуры в области 1590 единиц. Из них подлежат паспортизации 1148, подлежат адаптации 363 объекта, то есть  785  объекта не подлежат адаптации. С 2012 года адаптировано 338 объекта, доля объектов обеспеченных доступностью для инвалидов из общего количества паспортизированных объектов социальной и транспортной инфраструктуры составляет 96,8 % (формула выведения доступности: подлежащие паспортизации объекты (1148) -подлежащие к адаптации объекты (363)+проведена адаптация (338)/количество подлежащих к паспортизации (1148)*100).</t>
    </r>
  </si>
  <si>
    <t>В рамках реализации данного проекта было выполнено 5945 заказов, инвалидами 1 группы, из них по таким направлениям как, 2687 - на работу, 43 - на учебу, 649 - в органы зравоохранения, 614 - в органы социальной защиты, 281 - транспортная инфраструктура, 203 - в органы образования и 1318 - прочих. В среднем порядка 13 поездок в месяц</t>
  </si>
  <si>
    <t>Организация и проведение конкурса "Мангистау жулдыздары"</t>
  </si>
  <si>
    <t>В апреле 2017 года был проведен X областной фестиваль искусств «Маңғыстау жұлдыздары» под названием «Қазақстан - Жалғыз Ұлы Қазақтың» по 8 номинациям. В фестивале участвовали 1104 человек со всех районов области. Гран-При завоевали участники из города Жанаозен.</t>
  </si>
  <si>
    <t>Разработка ПСД и строительство объекта "Ә. Кекілбаев Рухани орталығы в 19А мкр. г.Актау"</t>
  </si>
  <si>
    <t>Подрядчик ТОО "АС Курылыс", сумма договора 124,8 млн.тенге, в 2017 году направлено 74,9 млн.тенге. Строительство завершено. Акт прием-передачи на стадии подписания.</t>
  </si>
  <si>
    <t>Подрядчик ТОО "Делюкс Дизайн", сумма договора 12,3 млн.тенге. ПСД разработано, в настоящее время находится на Госэкспертизе.</t>
  </si>
  <si>
    <t>Подрядчик ТОО "Проектная строительная компания Казархстрой", сумма разработки ПСД - 218,2 млн.тенге, переходящий объект на 2018 год.</t>
  </si>
  <si>
    <t>Подрядчик ТОО "АС Курылыс", сумма договора 150,1 млн.тенге, переходящий объект на 2018 год</t>
  </si>
  <si>
    <t>Подрядчик ТОО "МТС Актау", сумма договора 182,1 млн.тенге, работы ведутся, переходящий объект на 2018 год.</t>
  </si>
  <si>
    <r>
      <rPr>
        <b/>
        <sz val="12"/>
        <rFont val="Times New Roman"/>
        <family val="1"/>
      </rPr>
      <t xml:space="preserve">Индикатор достигнут. </t>
    </r>
    <r>
      <rPr>
        <sz val="12"/>
        <rFont val="Times New Roman"/>
        <family val="1"/>
      </rPr>
      <t xml:space="preserve">Число населения, занимающегося физической культурой и спортом увеличилось на 23%  по сравнению с предыдущим годом или до 194,8 тыс. человек, что составляет 29,7% жителей области. 
За 2017 год проведено 493 спортивно-массовых мероприятий, в том числе 43 – международного и республиканского масштаба. В них приняли участие порядка 33,5 тыс. человек. 
В 2017 году за счет средств инвесторов введены в эксплуатацию спортивный комплекс «Батыр» в 34 мкр. (ИП «Ильяс Бейсенгалиев») и  «Мангистау Арена» в 33 мкр г.Актау (NCOC), спортивный комплекс в селе Атамекен Мунайлинского района «Иса», спортивный зал в селе Шетпе «Азамат», спортивный комплекс в с.Акшукур «Ер Қосай Құдайкеұлы».
За счет местного бюджета построен спортивный зал для инвалидов на территории школы № 16 города Актау.
</t>
    </r>
  </si>
  <si>
    <t xml:space="preserve">Статданные за январь-декабрь 2017 года отсутствуют, будут опубликованы позднее. </t>
  </si>
  <si>
    <r>
      <rPr>
        <b/>
        <sz val="12"/>
        <rFont val="Times New Roman"/>
        <family val="1"/>
      </rPr>
      <t>Индикатор достигнут.</t>
    </r>
    <r>
      <rPr>
        <sz val="12"/>
        <rFont val="Times New Roman"/>
        <family val="1"/>
      </rPr>
      <t xml:space="preserve"> За январь-декабрь 2017 года к январю-декабрю 2016 года данный показатель составляет 236,7%, к январю-сентябрю 2015 года - 140,9%. </t>
    </r>
  </si>
  <si>
    <r>
      <rPr>
        <b/>
        <sz val="12"/>
        <rFont val="Times New Roman"/>
        <family val="1"/>
      </rPr>
      <t xml:space="preserve">Индикатор не достигнут. </t>
    </r>
    <r>
      <rPr>
        <sz val="12"/>
        <rFont val="Times New Roman"/>
        <family val="1"/>
      </rPr>
      <t>Объем производство - 2,4 млрд. тенге, ИФО – 94,1%. Доля отрасли в структуре обрабатывающей промышленности небольшая, за отчетный период – 1,5%. Легкая промышленность области представлена предприятиями ТОО «Жанарыс» и ТОО «Zhamal-ai LTD», выпускающие специальную защитную одежду, защитную обувь и прочие принадлежности для предприятий нефтегазовой отрасли, для силовых структур и др. Снижение связано сокращением объемов заказов на рабочую одежду, спецобуви со стороны нефтегазодобывающих, сервисных  компании.</t>
    </r>
  </si>
  <si>
    <r>
      <rPr>
        <b/>
        <sz val="12"/>
        <rFont val="Times New Roman"/>
        <family val="1"/>
      </rPr>
      <t xml:space="preserve">Индикатор достигнут. </t>
    </r>
    <r>
      <rPr>
        <sz val="12"/>
        <rFont val="Times New Roman"/>
        <family val="1"/>
      </rPr>
      <t xml:space="preserve">За январь-декабрь 2017 года к январю-декабрю 2016 года индекс производительности труда в легкой промышленности составляет 188,0%, к январю-декабрю 2015 года - 123,5%. </t>
    </r>
  </si>
  <si>
    <r>
      <rPr>
        <b/>
        <sz val="12"/>
        <rFont val="Times New Roman"/>
        <family val="1"/>
      </rPr>
      <t>Индикатор не достигнут</t>
    </r>
    <r>
      <rPr>
        <sz val="12"/>
        <rFont val="Times New Roman"/>
        <family val="1"/>
      </rPr>
      <t>. В целях нейтрализации негативного влияния деструктивных публикаций, на системной основе организовывается оперативный мониторинг материалов, размещенных в социальных сетях и средствах массовой информации. А также на постоянной основе ведется мониторинг электронных и печатных СМИ на предмет выявления статей по разжиганию межэтнической розни.
Также в региональных печатных СМИ открыта специальная рубрики «Толерантность», «Народ-за стабильность», «Под единым Шаныраком» посвященные сохранению межэтнического и межконфессионального согласия и общеказахстанских историко-культурных ценностей. С начала т.г. на тему единства народа в областных печтаных СМИ вышло – 85 статьи, в электронных СМИ – 64 сюжета, на интернет-сайтах – 21 материалов.</t>
    </r>
  </si>
  <si>
    <r>
      <t xml:space="preserve">Индикатор достигнут. </t>
    </r>
    <r>
      <rPr>
        <sz val="12"/>
        <rFont val="Times New Roman"/>
        <family val="1"/>
      </rPr>
      <t>В 2017 году в регионе функционировали 146 общеобразовательных школ (государственных -141, негосударственных - 5). Все организации образования функционируют согласно стандартам образования.</t>
    </r>
  </si>
  <si>
    <r>
      <t xml:space="preserve">Индикатор достигнут. </t>
    </r>
    <r>
      <rPr>
        <sz val="12"/>
        <rFont val="Times New Roman"/>
        <family val="1"/>
      </rPr>
      <t>Выпуск специалистов из ТиПО в 2016-2017 учебном году обучивщихся по государственному заказу составил 3228чел., из них трудоустроено 1872чел.</t>
    </r>
  </si>
  <si>
    <t xml:space="preserve">Обучаются 487  учителей организаций образования, реализующих учебные программы начального, основного и общего среднего образования, прошедшим стажировку по языковым курсам . Из них с отрывом 287 учителей, без отрыва 200 учителей. Фактически произвели оплату 219 учителям. доплату учителям за замещение на период обучения основного сотрудника получают с 1 сентября 2017 года (Тупкараганский район - 1 учителей, собственно областной - 9 учителей). Оплата производилось по фактическим начислениям.   </t>
  </si>
  <si>
    <t>По области функционируется в каждом городском/районном центре 2 психологи-медико педагогический кабинет, 5 психолого-педагогической коррекции и реабилитационный центр</t>
  </si>
  <si>
    <t>По области действуют 262 дошкольных организаций, которыми охвачены 40,6 тыс. детей. В 2017 году открыто 25 детских дошкольных организаций, в том числе  1 государственный детский сад на 320 мест,  24 частных детских садов на 1989 мест. Также при ДО открыты 225 группы с неполным пребыванием с охватом 5460 детей.</t>
  </si>
  <si>
    <t>1281 педагогических работников дошкольных организаций образования, прошедших краткосрочные курсы повышения квалификации (по государственному обучению 491педагогов и платное обучение 688 педагогов)</t>
  </si>
  <si>
    <t>В области функционирует 134 школы, в которых обучается  127 168 учащихся. Число учащихся охваченных дополнительным образованием составляет 106213 (83,5%). В школах создано 1840 кружков (2016-1323 годы) охватывающих  42057 учащихся и 1073 спортивных секций, охватывающих  22 829 учащихся  (2016 г. - 196 000).  Также  в 15 дополнительных организациях образования  охвачено   24654 учащихся  и 16673 учащихся в  26 организациях культуры и спорта.</t>
  </si>
  <si>
    <r>
      <t xml:space="preserve">В Мангистауской области количество детей-сирот и детей оставшихся без попечения родителей – </t>
    </r>
    <r>
      <rPr>
        <b/>
        <sz val="12"/>
        <rFont val="Times New Roman"/>
        <family val="1"/>
      </rPr>
      <t>565</t>
    </r>
    <r>
      <rPr>
        <sz val="12"/>
        <rFont val="Times New Roman"/>
        <family val="1"/>
      </rPr>
      <t>. Из  них:</t>
    </r>
    <r>
      <rPr>
        <b/>
        <sz val="12"/>
        <rFont val="Times New Roman"/>
        <family val="1"/>
      </rPr>
      <t xml:space="preserve"> </t>
    </r>
    <r>
      <rPr>
        <sz val="12"/>
        <rFont val="Times New Roman"/>
        <family val="1"/>
      </rPr>
      <t xml:space="preserve"> на  опеке и попечительстве - 461 детей </t>
    </r>
    <r>
      <rPr>
        <b/>
        <sz val="12"/>
        <rFont val="Times New Roman"/>
        <family val="1"/>
      </rPr>
      <t xml:space="preserve">, </t>
    </r>
    <r>
      <rPr>
        <sz val="12"/>
        <rFont val="Times New Roman"/>
        <family val="1"/>
      </rPr>
      <t>на патронатном воспитании  - 25 детей</t>
    </r>
    <r>
      <rPr>
        <b/>
        <sz val="12"/>
        <rFont val="Times New Roman"/>
        <family val="1"/>
      </rPr>
      <t xml:space="preserve">, </t>
    </r>
    <r>
      <rPr>
        <sz val="12"/>
        <rFont val="Times New Roman"/>
        <family val="1"/>
      </rPr>
      <t xml:space="preserve"> в детской деревне семейного типа – 48, в специализарованном  доме ребенка – 6, в областном детском психоневрологическом интернате – 25</t>
    </r>
    <r>
      <rPr>
        <b/>
        <sz val="12"/>
        <rFont val="Times New Roman"/>
        <family val="1"/>
      </rPr>
      <t xml:space="preserve"> </t>
    </r>
    <r>
      <rPr>
        <sz val="12"/>
        <rFont val="Times New Roman"/>
        <family val="1"/>
      </rPr>
      <t xml:space="preserve">детей. </t>
    </r>
  </si>
  <si>
    <t>В рамках  акции "Забота"  3369 детей получили материальную помощь на общую сумму 23 007 тыс,тг (бюджн -9 499 тыс тг, внебюджн - 13 508 тыс,тг). По акции "Дети в ночном городе" был произведен 2766 рейдов, на рейд были задействованы 4587 учителей, работников внутренних дел и родительских комитетов. По акции "Дорога в школу" помощь получили 12047 ученика.</t>
  </si>
  <si>
    <r>
      <t xml:space="preserve">Индикатор достигнут. </t>
    </r>
    <r>
      <rPr>
        <sz val="12"/>
        <rFont val="Times New Roman"/>
        <family val="1"/>
      </rPr>
      <t>Данный показатель исполнен на 5,3%, при плане 2,5%.</t>
    </r>
  </si>
  <si>
    <r>
      <t>Индикатор не достигнут.</t>
    </r>
    <r>
      <rPr>
        <sz val="12"/>
        <rFont val="Times New Roman"/>
        <family val="1"/>
      </rPr>
      <t xml:space="preserve">  За счет внутренней и внешней миграцией количество школ ведущих в 3 смены увеличелось до 8ед. То есть, по сравнению с прошлым учебным годом контингент учащихся увеличелся на 9,0 тыс.детей.   В целях решения проблем за счет РБ начато строительство 8 школ, которое завершение строительства предусмотрено в 2018 году. В 2018 году планируется строительства еще 1 школы в Тупкараганском районе и 2 пристройки каждые по 320 мест в Мунайлинском районе.   </t>
    </r>
  </si>
  <si>
    <r>
      <t xml:space="preserve">Индикатор достигнут. </t>
    </r>
    <r>
      <rPr>
        <sz val="12"/>
        <rFont val="Times New Roman"/>
        <family val="1"/>
      </rPr>
      <t>В 2016-2017 учебном году контингент выпускников составил 4366 чел. Из них, 2802 чел. успешно освоившие учебные программы по естеств-мат дисциплинам., что сотавляет 64,18% от общего контингента выпускников.</t>
    </r>
  </si>
  <si>
    <r>
      <t xml:space="preserve">Индикатор достигнут. </t>
    </r>
    <r>
      <rPr>
        <sz val="12"/>
        <rFont val="Times New Roman"/>
        <family val="1"/>
      </rPr>
      <t xml:space="preserve">В 2017 году количество детей состоящих на учете в ПМПК составил 1783чел. Из них, количество детей охваченных инклюзивным образованием составляет 640чел. или 35,8% от общего числа детей состоящих на учете ПМПК </t>
    </r>
  </si>
  <si>
    <r>
      <t xml:space="preserve">Индикатор не достигнут. </t>
    </r>
    <r>
      <rPr>
        <sz val="12"/>
        <rFont val="Times New Roman"/>
        <family val="1"/>
      </rPr>
      <t xml:space="preserve">В 2017 году поступивших (14-24лет) в учебные заведения ТиПО составляет 18554 чел. По области контингент молодежи  составляет 101646 чел. Доля охвата молодежи ТиПО составил 18,5%. </t>
    </r>
  </si>
  <si>
    <t xml:space="preserve">1 преподаватель области прошла стажировку в Республике Беларусь города Минск, оплачен командировочные расходы. На обеспечение повышения квалификации работников технического и профессионального образования в 2017 году выделено 0,2 млн.тенге. </t>
  </si>
  <si>
    <t xml:space="preserve">город Актау- 6,660 млн.тенге (2 кабинет), Каракиянский район- 7,650 млн.тенге (2 кабинет), Мунайлинский район-3,100 млн.тенге (1 кабинет), Мангистауский район - 6,818 млн.тенге (2 кабинет), Тупкараганский район- 3,256 млн.тенге (1 кабинет), Бейнеуский район- 3,431 млн.тенге (2 кабинет), областные - 13,557 млн.тенге (2 кабинет). </t>
  </si>
  <si>
    <t xml:space="preserve">город Жанаозен- 5,000 млн.тенге (1 кабинет), Каракиянский район- 2,890 млн.тенге (1 кабинет), Тупкараганский район- 4,773 млн.тенге (1 кабинет), Бейнеуский район- 486,6 млн.тенге (1 кабинет), областные - 4,500 млн.тенге (1 кабинет). </t>
  </si>
  <si>
    <t xml:space="preserve">Каракиянский район- 4,631 млн.тенге (1 кабинет), Мунайлинский район-3,820 млн.тенге (1 кабинет),Мангистауский район - 6,400 млн.тенге (2 кабинет),Тупкараганский район- 3,990 млн.тенге (1 кабинет), Бейнеуский район- 379,5 млн.тенге (1 кабинет), областные - 12,368 млн.тенге (2 кабинет). </t>
  </si>
  <si>
    <t xml:space="preserve">город Актау- 15,221 млн.тенге (44 штук), город Узень- 16,000 млн.тенге (16 штук), Каракиянский район- 3,887 млн.тенге (8 штук), Мунайлинский район- 6,288 млн.тенге (17штук), Мангистауский район - 8,139 млн.тенге (5 штук), Тупкараганский район-3,500 млн.тенге (3 штук), Бейнеуский район-6,155 млн.тенге (5 штук), областные - 5,544 млн.тенге (2 штук). </t>
  </si>
  <si>
    <t xml:space="preserve">город Актау- 16,054 млн.тенге (4 кабинет), город Узень- 22,848 млн.тенге (6 кабинет), Мунайлинский район- 17,874 млн.тенге (5 кабинет), Мангистауский район - 19,977 млн.тенге (5 кабинет), Тупкараганский район- 19,000 млн.тенге (4 кабинет), Бейнеуский район- 804 млн.тенге (1 кабинет). </t>
  </si>
  <si>
    <t>Город Актау СШ № 23-в сумме 342,8 млн.тенге, СШ № 6- в сумме 100,0 млн.тенге, Мангистауский район СШ Каратобе - 32,5 млн.тенге</t>
  </si>
  <si>
    <t>не выделено суммы на проведение ремонта, имеется потребность капитального ремонта 5 колледжей на общую сумму - 902,571 млн.тенге.</t>
  </si>
  <si>
    <t>Статданные рассчитываются один раз в год. Данные за 2017 год будут опубликованы позднее</t>
  </si>
  <si>
    <t>1.120.001.015</t>
  </si>
  <si>
    <t>По данному мероприятию средства не выделены</t>
  </si>
  <si>
    <t>АСУР “E-Region” разработан для обеспечения успешной реализации стратегических планов в сфере реформирования и модернизации коммунальной инфраструктуры ЖКХ, социальных объектов и автодорог, в соответствии с Государственной программой  «Информационный Казахстан – 2020»,  утвержденной Указом Президента Республики Казахстан от 8 января 2013 года № 464.</t>
  </si>
  <si>
    <t>Целью информационной системы «Единая система электронного документооборота» повышение эффективности и прозрачности делопроизводства государственных органов путем унификации ведомственных и межведомственных технологических процессов документационного обеспечения государственных органов</t>
  </si>
  <si>
    <t>Для сапровождения официального сайта  акимата Мангистауской области (mangystau.gov.kz) был заключен договор на сумму 1,2 млн. тенге.</t>
  </si>
  <si>
    <t>На обслуживания IP VPN каналов  был заключен договор на сумму  74,0 млн. тенге на 2017 год . Обслуживания введется ежегодно по 75-точкам.</t>
  </si>
  <si>
    <t>Целью информационной системы «Региональный шлюз «электронного правительства» является предоставление населению электронных услуг местных исполнительных органов посредством интеграции территориальных информационных систем акиматов с компонентами «е-правительства».  За 2017 год для соправождения были заключены  договора  на сумму 27,9 млн тенге.</t>
  </si>
  <si>
    <t>ПСД разработано</t>
  </si>
  <si>
    <r>
      <rPr>
        <b/>
        <sz val="12"/>
        <rFont val="Times New Roman"/>
        <family val="1"/>
      </rPr>
      <t>Индикатор достигнут.</t>
    </r>
    <r>
      <rPr>
        <sz val="12"/>
        <rFont val="Times New Roman"/>
        <family val="1"/>
      </rPr>
      <t xml:space="preserve">
По области за 2017 год введено жилья общей площадью 833,2 тыс. кв. метров или на 17,6% больше аналогичного уровня 2016 года. Основной объем приходится на собственные средства индивидуальных застройщиков – 89,8%.
Достижение обеспечено за счет увеличения по сравнению с 2016 годом ввода жилья за счет бюджетных средств в 2,2 раза – до 84,7 тыс. кв. метров, частными собственниками на 11,8% - до 748,3 тыс. кв. метров.
</t>
    </r>
  </si>
  <si>
    <t>ПСД на госэкспертизе</t>
  </si>
  <si>
    <t>Объект завершен и сдан в эксплаутацию на 2017 году</t>
  </si>
  <si>
    <t>Объект переходящий на 2018 год</t>
  </si>
  <si>
    <t>ПСД на разработке</t>
  </si>
  <si>
    <t xml:space="preserve">Объекты завершены и сданы в эксплуатацию. 
Имеются проблемные вопросы в части распределения квартир, из 288 квартир проданы 136 квартир, на 152 квартир объявлен повторный набор (3-й по счету набор на продажу квартир). </t>
  </si>
  <si>
    <t>Объект завершен на 95 %. Объект переходящий на 2018 год</t>
  </si>
  <si>
    <t>Проведены конкусные процедуры</t>
  </si>
  <si>
    <t>Общая стоимость проекта 5 041,9 млн.тенге. На 2017 год выделено из республиканского бюджета 2 000,0 млн.тенге, софинансирование из местного бюджета - 8,0 млн.тенге. Подрядчик ТОО «Ак жол курылыс». (выполнено: 27 км – дорожного покрытия. Идут строительно-монтажные работы.) Срок завершения сентябрь-октябрь 2018 года. Освоено на 100 %</t>
  </si>
  <si>
    <t xml:space="preserve">Период реализации: 2014 – 2016 г.г.
Протяженность железнодорожной линии: 14 км.
Стоимость проекта: 9,6 млрд. тенге.
- мощность до 8,0 млн. тонн груза к 2018 год.
- Генеральный подрядчик: ТОО «Теміржолжөндеу».
Количество создаваемых рабочих мест:  на время строительства – 204 чел., после окончания строительства - 30 чел.
С 1 июля 2015 года открыто рабочее движение по железнодорожной линии
</t>
  </si>
  <si>
    <t>Работы завершены</t>
  </si>
  <si>
    <t xml:space="preserve">Завершен капитальный ремонт и сдана в эксплуатацию автодорога «Актау-Куюлус» (7-19 км). Стоимость проекта - 1 325,2 млн. тенге. В 2014-2016 годах освоено  1 064,7 млн. тенге, в 2017 году – 260,5 млн. тенге.  </t>
  </si>
  <si>
    <t xml:space="preserve">Общая стоимость проекта 682,2 млн.тенге. В 2016годуосвоено 109,9 млн.тенге. На 2017 год  на ремонтные работы выделено 572,3 млн. тг. Срок завершения ноябрь 2018 года. </t>
  </si>
  <si>
    <t>ТОО "Алтын Құрык". Срок завершение работ 2018г.</t>
  </si>
  <si>
    <t>ТОО "Промстроймонтаж". Срок завершения 15.02.2018г.</t>
  </si>
  <si>
    <t>ТОО "Нурлы жол". Срок завершения 30.04.2018г.</t>
  </si>
  <si>
    <t>ТОО "Бейнеугаз". Срок завершения 30.04.2018г.</t>
  </si>
  <si>
    <t xml:space="preserve">Период реализации:  2015-2018 гг.
В 2017 году начата работа по второму пусковому комплексу с автомобильным переходом (автодорога «Курык - порт Курык») стоимостью 60 млрд. тенге, на 2017 год из Национального фонда выделено 50 млрд. тенге. Срок завершения – 2018 год. 
</t>
  </si>
  <si>
    <t xml:space="preserve">Общая стоимость проекта 283,2 млн.тенге.  Финансирование из МБ. В 2016 году освоено 49,9 млн.тенге. На 2017 год выделено и освоено 49,4 млн.тенге. Подрядчик ТОО «ХазарМунайГазКурылыс». Идут строительно-монтажные работы. Срок завершения ноябрь 2018 года. </t>
  </si>
  <si>
    <t xml:space="preserve">Общая стоимость проекта – 843,3 млн.тенге. На 2017 год освоено из РБ - 400,0 млн.тенге, софинансирования из местного бюджета – 44,4 млн.тенге (10 %). Освоено на 100 % Подрядчик с ТОО СФ «Ынта». Идут строительно-монтажные работы. Срок завершения ноябрь 2018 года. </t>
  </si>
  <si>
    <t xml:space="preserve">Общая стоимость проекта – 1 228,4 млн.тенге. На 2017 год выделено и освоено из РБ – 1 100,0 млн.тенге, софинансирования из местного бюджета – 55,6 млн.тенге. Подрядчик ТОО «Ак жол курылыс». Идут строительно-монтажные работы. Срок завершения ноябрь 2018 года. </t>
  </si>
  <si>
    <t>Ведутся работы по поиску инвестеров.</t>
  </si>
  <si>
    <t xml:space="preserve">Начаты работы по реконструкции автомобильной дороги «Бейнеу - Акжигит - граница Республики Узбекистан (на Нукус)» (84 км). Стоимость проекта – 22,7 млрд. тенге. Подрядчик - ТОО «Теміржол жөндеу». В 2017 году из республиканского бюджета выделено и освоено 4,8 млрд. тенге. </t>
  </si>
  <si>
    <t>ТОО "Жигер -Актау". Срок завершение работ 30.12.2017г.</t>
  </si>
  <si>
    <t xml:space="preserve">ТОО "Алтын курык". Переходящий на 2018 год. </t>
  </si>
  <si>
    <t xml:space="preserve"> ТОО "МКДСМ". ГосАкт 04.09.2017г.</t>
  </si>
  <si>
    <t>ТОО "СМК-Атамекен". Срок завершение работ 2018г.</t>
  </si>
  <si>
    <t>Объект завершен</t>
  </si>
  <si>
    <t>ТОО "Жанрин". Акт гос.ком. от 28.12.2016г.</t>
  </si>
  <si>
    <t>ТОО "Дизайн скул". ГосАкт от 29.11.2017г.</t>
  </si>
  <si>
    <r>
      <rPr>
        <b/>
        <sz val="12"/>
        <rFont val="Times New Roman"/>
        <family val="1"/>
      </rPr>
      <t>Индикатор достигнут.</t>
    </r>
    <r>
      <rPr>
        <sz val="12"/>
        <rFont val="Times New Roman"/>
        <family val="1"/>
      </rPr>
      <t xml:space="preserve">
В рамках программы «Нурлы жол» в 2017 году на реализацию проекта «Проведение водопровода и канализации в городе Форт-Шевченко и поселке  Баутино, подводящий водопровод к индивидуальным жилым домом в городе Форт –Шевченко и водовод от водозаборных скважин до площадки водопроводной насосной станции (ВНС)» выделено из Национального фонда 1,4 млрд.тенге. На сегодняшний день проложено 16,7 км водопроводных сетей. Проект переходящий на 2018 год. </t>
    </r>
  </si>
  <si>
    <r>
      <rPr>
        <b/>
        <sz val="12"/>
        <rFont val="Times New Roman"/>
        <family val="1"/>
      </rPr>
      <t>Индикатор достигнут.</t>
    </r>
    <r>
      <rPr>
        <sz val="12"/>
        <rFont val="Times New Roman"/>
        <family val="1"/>
      </rPr>
      <t xml:space="preserve">
Доступ населения к централизованному водоотведению в городах (с учетом малого города Форт-Шевченко и частного сектора в городе Жанаозен) по итогам 2017 года составляет 87%. По итогам 2018 года обеспеченность будет увеличена до 93,1%. 
</t>
    </r>
  </si>
  <si>
    <r>
      <rPr>
        <b/>
        <sz val="12"/>
        <rFont val="Times New Roman"/>
        <family val="1"/>
      </rPr>
      <t>Индикатор достигнут.</t>
    </r>
    <r>
      <rPr>
        <sz val="12"/>
        <rFont val="Times New Roman"/>
        <family val="1"/>
      </rPr>
      <t xml:space="preserve">
По итогам 2017 года обеспеченность централизованным водоснабжением в сельских населенных пунктах (далее – СНП) составила 64% (39 СНП из 61 СНП).
В рамках программ «Нурлы жер» и «Развитие регионов до 2020 года» в 2017 году на реализацию 11 проектов по водоснабжению из республиканского бюджета и Национального фонда направлено 3,9 млрд. тенге. 
</t>
    </r>
  </si>
  <si>
    <r>
      <rPr>
        <b/>
        <sz val="12"/>
        <rFont val="Times New Roman"/>
        <family val="1"/>
      </rPr>
      <t>Индикатор достигнут.</t>
    </r>
    <r>
      <rPr>
        <sz val="12"/>
        <rFont val="Times New Roman"/>
        <family val="1"/>
      </rPr>
      <t xml:space="preserve">
На сегодня  централизованным водоотведением обеспечено 6 СНП области или 17,14%. 
Для решения проблем по обеспечению сельских населенных пунктов централизованным водоотведением, разработаны проекты по строительству сетей канализации в 3 селах (Шетпе, Курык, Мангистау). Однако, проекты не поддерживаются Министерством по инвестициям и развития Республики Казахстан к финансированию из республиканского бюджета. 
</t>
    </r>
  </si>
  <si>
    <r>
      <rPr>
        <b/>
        <sz val="12"/>
        <rFont val="Times New Roman"/>
        <family val="1"/>
      </rPr>
      <t>Индикатор достигнут.</t>
    </r>
    <r>
      <rPr>
        <sz val="12"/>
        <rFont val="Times New Roman"/>
        <family val="1"/>
      </rPr>
      <t xml:space="preserve">На реализацию проекта теплоснабжения на 2017 год из республиканского бюджета области средства не предусмотрены. За счет собственных средств предприятии для капитального ремонта тепловых сетей области  протяженности 4,9 км выделено и освоено 55,0 млн.тенге.
Для капитального ремонта протяженностью 15,77 км теплоснабжения области из местного бюджета выделено 78,0 млн.тенге и данная сумма полностью освоена.
</t>
    </r>
  </si>
  <si>
    <r>
      <rPr>
        <b/>
        <sz val="12"/>
        <rFont val="Times New Roman"/>
        <family val="1"/>
      </rPr>
      <t>Индикатор достигнут.</t>
    </r>
    <r>
      <rPr>
        <sz val="12"/>
        <rFont val="Times New Roman"/>
        <family val="1"/>
      </rPr>
      <t xml:space="preserve"> Из республиканского бюджета на реализацию 1 проекта на строительство сетей газоснабжения протяженностью 35,87 км села С.Шапагатов выделено и  освоено 633,2 млн.тенге. </t>
    </r>
  </si>
  <si>
    <r>
      <rPr>
        <b/>
        <sz val="12"/>
        <rFont val="Times New Roman"/>
        <family val="1"/>
      </rPr>
      <t>Индикатор достигнут.</t>
    </r>
    <r>
      <rPr>
        <sz val="12"/>
        <rFont val="Times New Roman"/>
        <family val="1"/>
      </rPr>
      <t xml:space="preserve">На 2017 год из республиканского бюджета на реализацию 1 проекта по строительству сетей электроснабжения протяженностью 34,8 км в селе С.Шапагатов выделено и освоено - 262,5 млн.тенге. 
За счет собственных средств предприятии на капитальный ремонт ЛЭП протяженностью 578,777 км выделено и освоено 478,5 млн.тенге. 
</t>
    </r>
  </si>
  <si>
    <t xml:space="preserve">На сегодняшний день АО «ОзенМунайГаз» (мощность завода – 45 000 м3/ в сутки для населения города Жанаозен) разработано технико-экономическое обоснование и проводятся работы по проведению государственной экспертизы. Вопросы принятия окончательного решения по реализации проекта будут рассмотрены на экспертном совете АО «НК «КазМунайГаз» (окончательное решение еще не принято). </t>
  </si>
  <si>
    <t xml:space="preserve">ТОО "Казахский Сантехпроект". Заключение №15-0231/17 от 12.09.2017г. </t>
  </si>
  <si>
    <t>ТОО "АТК-Жанаозен". Получено ГЭ №НП-0119/17 от 06.12.2017г.</t>
  </si>
  <si>
    <t>ТОО "Жастар плюс". Выход ПСД май 2018г.</t>
  </si>
  <si>
    <t xml:space="preserve">ТОО "Еврострой".Срок завершения СМР - 31.05.2018г.  (на 2017 г. сумма доиспользование                                              119,1 млн. тенге) </t>
  </si>
  <si>
    <t>Проект переходящий на 2018 год.</t>
  </si>
  <si>
    <t>07.279.030.011</t>
  </si>
  <si>
    <t>Средства полностью освоены. Проект переходящий на 2018 год.</t>
  </si>
  <si>
    <t>Решение вопроса реализации проекта реконструкции водовода «Астрахань-Мангышлак» с увеличением мощности на 35 тыс.м3/ сут</t>
  </si>
  <si>
    <t xml:space="preserve"> На сегодняшний день со стороны АО «КазТрансОйл» запланировано поэтапная реконструкция с увеличением пропускной способности водовода «Астрахань-Мангышлак» на 35 тыс. куб.метров до 2020 года (1 этап: 2015-2017 гг. -10,0 тыс. м3/сутки, 2 этап: 2017-2019гг. -10,0 тыс. м3/сутки, 3 этап: 2019-2020 гг. -15,0 тыс. м3/сутки) и на сегодня ведутся работы по 1 этапу (реконструкция ВНС-5) с завершением в 2017 году. Данные работы позволят увеличить объем поставляемой воды на 10,0 тыс.м3/сутки начиная с 2018 года. </t>
  </si>
  <si>
    <t>Средства полностью освоены. Произошло удорожание проекта. Проект переходящий на 2018 год.</t>
  </si>
  <si>
    <t>Проект завершен. Акт ввода в эксплуатацию от 03.05.2017 г.</t>
  </si>
  <si>
    <t xml:space="preserve">ТОО"ВЕСТ Мангистау". </t>
  </si>
  <si>
    <t xml:space="preserve"> ТОО "Научнопроизвод/центр мангистау геология".</t>
  </si>
  <si>
    <t>ТОО "Сико". Срок завершение работ 30.08.2018г.</t>
  </si>
  <si>
    <t>ТОО "Саламат". Срок завершения работ 2018г.</t>
  </si>
  <si>
    <t xml:space="preserve"> ТОО "Шебир Курылыс". Переходящий проект на 2018г</t>
  </si>
  <si>
    <t xml:space="preserve"> ТОО "Хазар Мунай Газ Курылыс". Акт гос.комиссии  29.12.2017г.</t>
  </si>
  <si>
    <t>ТОО "Нұржолқұрылыс". Гос Акт от 22.11.2017г.</t>
  </si>
  <si>
    <t xml:space="preserve">ТОО "Альянс-ЛТД". Срок завершение работ 30.09.2018г. </t>
  </si>
  <si>
    <t xml:space="preserve">ТОО "Альянс-LTD". Акт гос. ком. от 27.09.2017г. </t>
  </si>
  <si>
    <t>ТОО "Альянс-LTD". Акт приемочной комиссии от 31.10.2017г.</t>
  </si>
  <si>
    <t>ТОО "Шебер құрылыс".  Срок завершение работ 2018г.</t>
  </si>
  <si>
    <t xml:space="preserve">2017 году проведен конкурс в котором приняли участие 3 компании "Intramas Technology Son BDN"(Малайзия), компания "Энерво Энерджи"(Турция) и ТОО "Электрик-Инжиниринг" (Казахстан). В настоящее время проводятся итоги конкурса. </t>
  </si>
  <si>
    <t xml:space="preserve">Акиматом Мангистауской области разработан региональный комплексный план энергосбережения Мангистауской области на 2016-2020 гг. Постановлением № 218 от 11.07.16г.  </t>
  </si>
  <si>
    <t xml:space="preserve">ГКП «АУЭС» продолжает работу по внедрению АСКУЭ, в 2017г. было выделено 107,925 млн.тенге и внедрено 918 комплектов которые привели к экономии энергоресурсов до 20 - 30%. В настоящее время для дальнейшего продолжения данной работы по механизму государственно - частного партнерства ведутся переговоры с опытной компанией ТОО «Смарт Гидс».
На 2018 год запланировано 107,999 млн.тенге. 
</t>
  </si>
  <si>
    <t xml:space="preserve">ТОО "ХазарМунайГаз". Срок завершение работ 2018г. </t>
  </si>
  <si>
    <t xml:space="preserve">ТОО "Айком ЛТД".  Объект переходящий на 2018 год.              </t>
  </si>
  <si>
    <t>УЭиЖКХ, аким Бейнеускогорайона</t>
  </si>
  <si>
    <t>ТОО "Шебер курылыс".  Акт гос комиссии №1 от 16.10.2017г</t>
  </si>
  <si>
    <t>ТОО "Бейнеугаз". Срок завершения декабрь 2018г.</t>
  </si>
  <si>
    <t>ТОО "Айком ЛТД". Срок завершения декабрь 2018 г</t>
  </si>
  <si>
    <t>ТОО "Сеним Бейнеу". Акт гос комиссии №4 от 29.11.2017г</t>
  </si>
  <si>
    <t xml:space="preserve">ТОО "Мангыстау Инфраструктура".  ГосАкт  31.03.2017г. </t>
  </si>
  <si>
    <t>ТОО "Өркен Строй". Срок завершения работ - июнь 2018 года.</t>
  </si>
  <si>
    <t xml:space="preserve">Предприятием АО "КазТрансГаз Аймак" из собственных средств утверждена сумма 1182,063 млн.тенге и освоено 1154,6 млн. тенге. Объект завершен, установлено 3 АГРС, 2ПГБ. Укладка подземного газопровода - 1,441 км. </t>
  </si>
  <si>
    <t>Средствами АО "КазТрансГаз Аймак" объет завершен и сдан в эксплуатацию. За 2017 г. исполнение составило 919,1 млн.тенге (без НДС). Установлен 1 АГРС, укладка подземного газопровода - 3,222 км.</t>
  </si>
  <si>
    <t>ТОО "Шебер Курылыс".  Срок завершения работ 31.03.2018г.</t>
  </si>
  <si>
    <t>АО "КазТрансГаз Аймак"  за 2017 год выделено и  освоено 1180,9 млн.тенге. Объект сдан в эксплуатацию. Установлено 10 ПГБ.</t>
  </si>
  <si>
    <t xml:space="preserve">АО "КазТрансГаз Аймак" за 2017 год выделено и освоено 977,1 млн.тенге. Объект сдан в эксплуатацию. </t>
  </si>
  <si>
    <t>АО "КазТрансГаз Аймак"  за 2017 год выделено и освоено 988,1 млн.тенге. Объект сдан в эксплуатацию. Установлено 9 ПГБ, 14 ШГРП</t>
  </si>
  <si>
    <t>ТОО "Строй Монтаж Сервис Проект". Выход ПСД 31.01.2018г.</t>
  </si>
  <si>
    <t>Строительство газопровода для нововыделенных участков в с. Бостан - Нацфонд</t>
  </si>
  <si>
    <t xml:space="preserve">ТОО "Талап Мангистау". Срок завершения работ 2018г. </t>
  </si>
  <si>
    <t xml:space="preserve"> ТОО "СИКО". Акт гос ком. от 29.12.2017г.</t>
  </si>
  <si>
    <t xml:space="preserve">ИП "Нурбосинов О.Ш.". Акт гос.ком от 09.11.2017г. </t>
  </si>
  <si>
    <t>ТОО "СМК-4". Срок завершения работ 31.05.2018г.</t>
  </si>
  <si>
    <t>В 2017 году проведен капитальный ремонт тепловых сетей 5,9,14,12,15 микрорайонах.</t>
  </si>
  <si>
    <t>В 2017 году за счет средств возвратного механизма ТОО "Актау тургун уй" проведен капитальный ремонт 1-го многоквартирного жилого дома - 3 мкр. 6 дом (объектов кондоминиумов).</t>
  </si>
  <si>
    <t xml:space="preserve">ТОО "Степногорск Энергомонтаж".                                         Срок завершения работ  2018г.       </t>
  </si>
  <si>
    <t>Направление 5.  Экология и земельные ресурсы</t>
  </si>
  <si>
    <r>
      <rPr>
        <b/>
        <sz val="12"/>
        <rFont val="Times New Roman"/>
        <family val="1"/>
      </rPr>
      <t>Индикатор достигнут.</t>
    </r>
    <r>
      <rPr>
        <sz val="12"/>
        <rFont val="Times New Roman"/>
        <family val="1"/>
      </rPr>
      <t xml:space="preserve"> В Мангистауской области воспроизводится только рыба осетр в целях сбыта. Других воспроизводств животного мира не имеется. 2017 году воспроизводством осетровой рыбы занимается ТОО «НПП «КазахОсетр»</t>
    </r>
  </si>
  <si>
    <r>
      <rPr>
        <b/>
        <sz val="12"/>
        <rFont val="Times New Roman"/>
        <family val="1"/>
      </rPr>
      <t xml:space="preserve">Индикатор достигнут. </t>
    </r>
    <r>
      <rPr>
        <sz val="12"/>
        <rFont val="Times New Roman"/>
        <family val="1"/>
      </rPr>
      <t xml:space="preserve">За  2017 год "Доля утилизации твердых бытовых отходов к их образованию объем"составил 13,8%, образованные твердо-бытовые отходы составили 127 875 тонн, из них переработано и утилизировано 17 595 тонн. </t>
    </r>
  </si>
  <si>
    <r>
      <rPr>
        <b/>
        <sz val="12"/>
        <rFont val="Times New Roman"/>
        <family val="1"/>
      </rPr>
      <t>Индикатор достигнут.</t>
    </r>
    <r>
      <rPr>
        <sz val="12"/>
        <rFont val="Times New Roman"/>
        <family val="1"/>
      </rPr>
      <t>В настоящее время по области 82,9 % ТБО вывозится на полигоны, соответствующие санитарным требованием.</t>
    </r>
  </si>
  <si>
    <r>
      <t xml:space="preserve">За 2017 год по данному индикатору </t>
    </r>
    <r>
      <rPr>
        <b/>
        <sz val="12"/>
        <rFont val="Times New Roman"/>
        <family val="1"/>
      </rPr>
      <t>статистические данные отсутствуют</t>
    </r>
    <r>
      <rPr>
        <sz val="12"/>
        <rFont val="Times New Roman"/>
        <family val="1"/>
      </rPr>
      <t>. Официальные данные будут опубликованы  в августе 2018 года.</t>
    </r>
  </si>
  <si>
    <t>008-159</t>
  </si>
  <si>
    <t xml:space="preserve">С 2005 года ведутся работы по защите населенных пунктов от песчанных заносов с помощью механической защиты, озеленения и востановления растительного покрова посадкой сеянцев саксаула черного и джузгуна. Работы по пескозадержанию включают в себя:                                                             - Огораживане участка работ по защите от подвижных песков;
- Подготовка и установка механической защиты;
- Подготовка и посадка саженцев;
- Дополнение саженцев и ростков предыдущих годов;
- Подтягивание и ремонт проволоки в течение года;
- Охрана территорий. 
</t>
  </si>
  <si>
    <t xml:space="preserve">В 2015 году начались работы по созданию экспериментального зеленого пояса в юго-западной части впадины «Кошкар-Ата» рядом с поселком Баскудук. Проведение данных работ поспособствовали улучшению экологической обстановки в регионе и микроклимата и санитарно-гигиенических условий, оседанию пылевых частиц. Зеленые насаждения имеют важное экологическое и эстетическое значение. На 2017-2019 гг. запланировано создание зеленой зоны на 2-х участках общей площадью 30,0 га. </t>
  </si>
  <si>
    <t xml:space="preserve">С начала 2017 года  на территории г.Актау было собрано и утилизировано 39339 штук ртутосодержащих ламп. Согласно Закона Энергосбережения и энергоэффективности, с 01.07.2017г. Данная услуга  передана акимату г.Актау  </t>
  </si>
  <si>
    <t>На протяжении последних лет проводится оценка техногенного  воздействия  морских портов  и нефтепромыслов  Мангистауской  области  на прибрежную  зону  Каспийского  моря. Мониторинг прибрежной зоны Каспийского моря проводится ТОО "Экологическая исследовательская лаборатория". По итогам мониторинга, информация о фактах превышения ПДК предоставляется Департаменту экологии по Мангистауской области для принятия соответствующих мер.</t>
  </si>
  <si>
    <t>Завершение 3-летнего мониторинга современного состояния диких животных (млекопитающих, птиц, насекомых, паразитов) Мангистауской области. По итогам мониторинга выявлено что наблюдается увеличение численности поголовья копытных по всей территорий области.</t>
  </si>
  <si>
    <t xml:space="preserve">В 2017 году завершены работы по разработке экологического паспорта Мангистауской области.  Составленный экологический паспорт крупных населенных пунктов Мангистауской области, включающих радиационное обследование, изучение ситуации с ТБО и озеленением поселка, изучение источников и качества питьевой воды, способствует целенаправленных решений экологических проблем области.  </t>
  </si>
  <si>
    <t xml:space="preserve">В 2017 году завершены работы по созданию картографических схем туристских маршрутов по основным направлениям экологического туризма с применением дешефрирования космических снимков и геоинформационного картографирования. Итогами услуги являются разработанные паспорта для 129 уникальных объектов Мангистауской области. После опубликования  печатного издания «Уникальные природные объекты Мангистауской области: настоящее и будущее» данные паспорта будут переданы управлению туризма, для размещения в туристических сайтах области. </t>
  </si>
  <si>
    <t>Ежегодно проводится  конкурс  «Школа  в гармонии  с природой» среди  общеобразовательных школ  Мангистауской области. В 2017 году комиссией было рассмотрено 16 заявок. Победителем признана гимназия с  п.Сайын Шапагатова</t>
  </si>
  <si>
    <t xml:space="preserve">Традиционно проводится конкурс «Детский сад в гармонии с природой» среди детских дошкольных учреждений Мангистауской области. В 2017 году рассмотрено 18 заявок финалистов районного и городского конкурсов. Победителем признана ДДУ "Бейнеу бөбекжайы".  </t>
  </si>
  <si>
    <t>Организация и проведение  конкурса  «Лучшее освещение  экологической  тематики  в средствах  массовой  информации Мангистауской области», Победителями признаны Калинина Е. и Нурмаганбет А.</t>
  </si>
  <si>
    <t>Организация  и проведение  областной  экологической олимпиады  среди  студентов ССУЗов. Победителем признан студент Жанаозенского политехнического колледжа Айтжанова А.</t>
  </si>
  <si>
    <t>Стабилизация уровня жидкой фазы хвостохранилища «Кошкар – Ата», в 2017 году транспортировано 8 млн. куб. метров очищенной воды</t>
  </si>
  <si>
    <t xml:space="preserve">Паспортизация рыбопромысловых участков Каспийского моря в пределах Магистауской области. В 2017 году разработаны паспорта для 8 резервных рыбопромысловых участков. </t>
  </si>
  <si>
    <t xml:space="preserve">В 2017 году изучен лесорастительные условия, анализ почвенно-климатических данных в районе деятельности, опыта ведения лесного хозяйства, ознакомление с различными проектными материалами, в т.ч. лесоустройства,  почвенного и других обследований на территорию общей площадью 500,0 га. </t>
  </si>
  <si>
    <t>Подключение к геоинформационному аналитическому сервису космического мониторинга, предоставление инструментов для автоматизированного получения доступа, обработки и анализа космических снимков и векторных баз географических данных.</t>
  </si>
  <si>
    <t>Строительство новых электролинии для полигонов в селах Жетыбай, Курык и для скотомогильника в селе Курык</t>
  </si>
  <si>
    <t>ТОО "Флагман". Выход ПСД 2018г.</t>
  </si>
  <si>
    <r>
      <rPr>
        <b/>
        <sz val="12"/>
        <rFont val="Times New Roman"/>
        <family val="1"/>
      </rPr>
      <t>Индикатор достигнут.</t>
    </r>
    <r>
      <rPr>
        <sz val="12"/>
        <rFont val="Times New Roman"/>
        <family val="1"/>
      </rPr>
      <t xml:space="preserve"> В 2014 году площадь земель сельхоз. назначения составила -5134,7 тыс. гектар.              На 2017 год запланировано внести в оборот 20,0 тыс. га (4 % земельных участков. Всего по области вовлечено в сельхозоборот 21,6 тыс. гектар земельных участков, в том числе, Мангистауском районе-15,5тыс. га, Каракиянском районе - 4,0 тыс. га, Мунайлинском районе -2,1 тыс. га. </t>
    </r>
  </si>
  <si>
    <t xml:space="preserve">Не предусмотрен. </t>
  </si>
  <si>
    <t>На сумму 1,0 млн. тенге проведена инвентаризация земель и составлен ежегодный земельный баланс Мангистауской области,  на основании предоставленных данных городов и районов области. Работа проведена по методу запроса ценового предложения. По результатам работы подготовлено  дело по отчету о наличии земель и распределениях по категориям, собственникам земельных участков, землепользователей и угодьям на 01.11.2017 год.</t>
  </si>
  <si>
    <t xml:space="preserve">Проведена работа  по зонированию территорий населенных пунктов: по Мунайлинскому району: села Мангистау, Атамекен, Баскудук; по Мангистаускому району: села Шетпе, Шайыр, Жынгылды, Тущыкудук, Шебир, Сай-Утес, Уштаган; по Каракиянскому району: села Сенек, Бостан; по городу Жанаозен: села Кызылсай. Работа проведена по методу запроса ценового предложения. Подготовлен дело по отчету. </t>
  </si>
  <si>
    <t>Работа выполнена на сумму 25,0 тыс. тенге.Кредиторская задолженность в связи с недостаточности средств на КСН. Результат работы- отчет по инвентаризации нарушенных земель.для оперативного контроле за использованием и охраной земель, а так же рекультивации земель в 2017 году совместно с АО "НК "Ғарыш Сапары" создан геопортал, где применяются спутниковых тезнологии дистанционного зонирование земель, представляющих возможности получить оперативных сведения в сфере земельных отношений.</t>
  </si>
  <si>
    <t>Предоставление сведений из земельного кадастра по запросам гос. органов</t>
  </si>
  <si>
    <t>Цель: 1. Формирование профессиональной системы государственной службы..</t>
  </si>
  <si>
    <t>Обеспечение соблюдения принципов меритократии при проведении конкурсных процедур и замещении вакантных административных государственных должностей, предоставление возможности профессионального роста сотрудникам государственного органа путем продвижения по государственной службе</t>
  </si>
  <si>
    <t xml:space="preserve">За 2017 год местными исполнительными органами Мангистауской области были объявлены 865 конкурсных процедур на замещение вакантных административных государственных должностей, из них завершены 803. 
По итогам проведенных первых внутренних конкурсов (для госслужащих данного госоргана) 55 участников конкурсов были назначены на вакантные вышестоящие должности, что, в свою очередь, позволило соблюсти принципы меритократии при проведении конкурсов и замещении вакантных должностей. Тем самым, местными исполнительными органами предоставлены сотрудникам государственного органа возможности профессионального роста путем продвижения по государственной службе.
</t>
  </si>
  <si>
    <t>В целях мониторинга состояния морально-психологического климата в коллективе проведение совместно с уполномоченным по этике анонимного анкетирования среди государственных служащих</t>
  </si>
  <si>
    <t xml:space="preserve">В 2017 году в целях мониторинга состояния морально-психологического климата в коллективе и соблюдения госслужащими норм служебной этики уполномоченным по этике проведено анонимное анкетирование.
  По результатам проведенного опроса 90% опрошенных-интервьюеров отметили вежливость, корректность своих коллег  и непосредственного руководителя. Уровень оказания помощи впервые принятым работникам/сотрудникам в рамках адаптации составляет 92%. Равномерность распределения нагрузки в структурном подразделении  - 71, у 92% респондентов никогда не требовали исполнения поручений, выходящих за рамки их должностных обязанностей. 
</t>
  </si>
  <si>
    <t>Применение поощрений (материальное и нематериальное стимулирование труда) государственных служащих</t>
  </si>
  <si>
    <t>в пределах предусмотренных средств местного бюджета</t>
  </si>
  <si>
    <t xml:space="preserve">В отчетном периоде за вклад в развитие региона и безупречный труд 27 госслужащим объявлена благодарность акима области, нагреждены Почетной грамотой 10 человек, награждены орденом «Құрмет» - 1, медалями «Ерен еңбегі    үшін – 3 , Қазақстан Республикасының Құрмет грамотасы – 1.
</t>
  </si>
  <si>
    <t>Разработка ПСД по объекту "Строительство государственного архива в городе Жанаозен"</t>
  </si>
  <si>
    <t>Заключение государственной экспертизы</t>
  </si>
  <si>
    <t>Аким г. Жанаозен</t>
  </si>
  <si>
    <t>ТОО "Гауhартас Финанс". Выход ПСД  2018 год.</t>
  </si>
  <si>
    <t>ТОО "Актау ВС строй". Произведен капитальный ремонт</t>
  </si>
  <si>
    <r>
      <t xml:space="preserve">Индикатор достигнут. </t>
    </r>
    <r>
      <rPr>
        <sz val="12"/>
        <rFont val="Times New Roman"/>
        <family val="1"/>
      </rPr>
      <t>За 2017 год  количество многоквартирных жилых домов, требующих проведения капитального  ремонта составило 291 из 1574, что составило 18,5% или  на 1 дом  меньше,  по сравнению с 2016 годом. За счет возвратных средства в 2017 году произведен капитальный ремонт 6 дома в 3мкр на общую сумм 37,6 млн.тенге.</t>
    </r>
  </si>
  <si>
    <t>ТОО "Проектный центр".  Выход ПСД 2018г.</t>
  </si>
  <si>
    <t xml:space="preserve">ДИ </t>
  </si>
  <si>
    <r>
      <rPr>
        <b/>
        <sz val="12"/>
        <rFont val="Times New Roman"/>
        <family val="1"/>
      </rPr>
      <t xml:space="preserve">Индикатор не достигнут. </t>
    </r>
    <r>
      <rPr>
        <sz val="12"/>
        <rFont val="Times New Roman"/>
        <family val="1"/>
      </rPr>
      <t xml:space="preserve">За январь - декабрь 2017 года по области произведено строительных работ на сумму 197,1 млрд. тенге или с учетом индекса цен 100,1% к уровню аналогичного периода 2016 года. </t>
    </r>
  </si>
  <si>
    <r>
      <rPr>
        <b/>
        <sz val="12"/>
        <rFont val="Times New Roman"/>
        <family val="1"/>
      </rPr>
      <t xml:space="preserve">Индикатор достигнут. </t>
    </r>
    <r>
      <rPr>
        <sz val="12"/>
        <rFont val="Times New Roman"/>
        <family val="1"/>
      </rPr>
      <t>Количество полигонов и свалок ТБО по области составляет 24, из них 8 (33,3%) имеют правоустанавливающую и разрешительную документацию. с целью улучшения экологического состояния крупных населенных пунктов области, разработано ПСД строительства полигонов ТБО в с.с.– Акшукур, Таучик и Акжигит. Разработано ТЭО строительства полигонов ТБО с.с. Жынгылды, Тущыкудык, Шайыр Мангистауского района, с.с. Мунайшы, Болашак Каракиянского района, с. Боранкул Бейнеуского района и с. Кызылозен Тупкараганского района.</t>
    </r>
  </si>
  <si>
    <r>
      <rPr>
        <b/>
        <sz val="12"/>
        <rFont val="Times New Roman"/>
        <family val="1"/>
      </rPr>
      <t>Индикатор достигнут.</t>
    </r>
    <r>
      <rPr>
        <sz val="12"/>
        <rFont val="Times New Roman"/>
        <family val="1"/>
      </rPr>
      <t xml:space="preserve"> В 2017 году добавлены 148 га лесных  угодий</t>
    </r>
  </si>
  <si>
    <t>Реализация мероприятий по развитию туристкой индустрии в городе Форт-Шевченко</t>
  </si>
  <si>
    <t xml:space="preserve">УРЯАиД, акимы городов и районов </t>
  </si>
  <si>
    <t>Студенческое общежитие на 500 мест в составе студенческого городка в мкр.32, 32А, в мкр.Шыгыс-1 в г.Актау</t>
  </si>
  <si>
    <t>Строительство внутриплощадочных инженерных сетей и ангара для производственной площадки в городе Жанаозен</t>
  </si>
  <si>
    <t>Строительство семейного общежития на 100 семей в селе Мангистау Мунайлинского района</t>
  </si>
  <si>
    <t>Строительство общежития на 500 мест для работников в с.Курык, Каракиянского района</t>
  </si>
  <si>
    <t xml:space="preserve">Строительство пяти двухквартирных коммунальных жилых домов на станции Болашак </t>
  </si>
  <si>
    <t>УС, УЭЖКХ, аким Каракиянского ского района</t>
  </si>
  <si>
    <t>Объекты завершены</t>
  </si>
  <si>
    <t>Строительство внутримикрайонных автодорог ж.м. "Шыгыс-2,3"</t>
  </si>
  <si>
    <t>Строительство автомобильной дороги "Подъезд к средней школе №11 в ж.м. Мангистау-4" с.Мангистау</t>
  </si>
  <si>
    <t>Строительство 15 км внутрисельской автомобильной дороги ж.м. Мангистау-4</t>
  </si>
  <si>
    <t>Строительство автомобильных дорог улиц в селах Бейнеуского района</t>
  </si>
  <si>
    <t xml:space="preserve">Реконструкция автодороги "Киякты-Тущукудук" </t>
  </si>
  <si>
    <t>Строительство автомобильной дороги с.о.Баянды, протяженностью 15 км</t>
  </si>
  <si>
    <t>УПРиРП, УС</t>
  </si>
  <si>
    <t>Реконструкция группового водопровода протяженностью 23 км Баскудук-Бекинский Мангистауского района</t>
  </si>
  <si>
    <t xml:space="preserve"> ИП "Нурбосинов Н.Ш."                  Срок завершения работ 2018г.</t>
  </si>
  <si>
    <t>Строительство сетей водоснабжения с.Баянды-3</t>
  </si>
  <si>
    <t>Строительство водоочистительного сооружения в селе Бейнеу Бейнеуского района Мангистауской области</t>
  </si>
  <si>
    <t>УЭиЖКХ, аким  района</t>
  </si>
  <si>
    <t>Строительство внутрипоселкового водопровода в с.Бейнеу, участок 1</t>
  </si>
  <si>
    <t>Строительство внутрипоселкового водопровода в с.Бейнеу, участок 2</t>
  </si>
  <si>
    <t>Строительство внутрипоселкового водопровода в с.Бейнеу, участок 3</t>
  </si>
  <si>
    <t>Завершен. Акт госкомиссии №1 от 13.10.2016г.</t>
  </si>
  <si>
    <t>Завершен. Акт госкомиссии №2 от 13.10.2016г.</t>
  </si>
  <si>
    <t>Завершен. Акт госкомиссии №3 от 13.10.2016г.</t>
  </si>
  <si>
    <t>Завершен. Акт госкомиссии №4 от 28.10.2016г.</t>
  </si>
  <si>
    <t>Корректировка ПСД на строительство наружных сетей канализации жилых массивов Шыгыс-1,2,3 г.Актау</t>
  </si>
  <si>
    <t>ТОО "Хай-Сар".   Акт госкомиссии от 28.07.2017г.</t>
  </si>
  <si>
    <t>ТОО "Промстроймонтаж".    Акт госкомиссии от 31.07.2017г.</t>
  </si>
  <si>
    <t>ТОО "Сико".   Акт гос.комиссии от 31.07.2017г.</t>
  </si>
  <si>
    <t>ТОО "Хай-Сар".  Акт гос.комиссии от 20.07.2017г.</t>
  </si>
  <si>
    <t>ТОО "Промстроймонтаж".   Акт госкомиссии от 01.07.2017г.</t>
  </si>
  <si>
    <t>на 2017 год освоено – 100,0 млн.тенге. Обьект переходящий на 2018 год. Финансирование из МБ. Подрядчик АО «МКДСМ». Идут ремонтные работы. Срок завершения ноябрь 2019 года. Остаток из МБ – 1 621,5 млн.тенге/</t>
  </si>
  <si>
    <t>На чемпионатах Мира по различным видам спорта завоевано 35 медалей, из них: 4-национальные виды, 3- олимпийские виды спорта, 28-неолимпийские виды спорта. (помимо 218 млн. тенге, выделенных областному управлению, 465,6 млн. тенге выделено непосредственно различным клубам для участия в соревнованиях)</t>
  </si>
  <si>
    <t>Строительство спортивного зала в селе Шетпе «Азамат»</t>
  </si>
  <si>
    <t>УС, УФКиС, аким Мангистауского района</t>
  </si>
  <si>
    <t xml:space="preserve">Объект введен в эксплуатацию. </t>
  </si>
  <si>
    <t>Строительство спортивного комплекса в с.Акшукур «Ер Қосай Құдайкеұлы».</t>
  </si>
  <si>
    <t>По механизму ГЧП за счет частных средств завершено строительство многофункционального спортивного зала на 20 мест/смену на территории школы № 2 города Актау (открыт клуб боевых исскуств). Ведется строительство еще 2-х таких спортзалов в на территории школ №10 и 28. Погашение гособязательств за счет местного бюджета предусмотрено с 2018 года.</t>
  </si>
  <si>
    <t>ПО ОСНП:</t>
  </si>
  <si>
    <t>Профсоюзным центром Мангистауской области совместно с локальными профсоюзами проводится разъяснительная работа в коллективах компаний, для разъяснения норм действующего трудового законодательства, по созданию производственных советов, с усилением роли технических инспекторов по охране труда.</t>
  </si>
  <si>
    <r>
      <rPr>
        <b/>
        <sz val="12"/>
        <rFont val="Times New Roman"/>
        <family val="1"/>
      </rPr>
      <t>Индикатор достигнут</t>
    </r>
    <r>
      <rPr>
        <sz val="12"/>
        <rFont val="Times New Roman"/>
        <family val="1"/>
      </rPr>
      <t xml:space="preserve">. В 2017 году выявлено 949 нарушений, из которых устранено 937 нарушений, что составляет 98,7%. В случае неисполнения предписаний, материалы направляются в Специализированный административный суд, для привлечения данных юридических лиц к административной ответственности. </t>
    </r>
  </si>
  <si>
    <r>
      <rPr>
        <b/>
        <sz val="12"/>
        <rFont val="Times New Roman"/>
        <family val="1"/>
      </rPr>
      <t>Индикатор достигнут.</t>
    </r>
    <r>
      <rPr>
        <sz val="12"/>
        <rFont val="Times New Roman"/>
        <family val="1"/>
      </rPr>
      <t xml:space="preserve"> Всего в области зарегистрировано 240 837 работающих. В 2017 году произошло 55 несчастных случаев. Таким образом, коэфициент частоты несчастных случаев на 1000 человек составил 0,23 %.  В ходе проведения проверок уделяется особое внимание обеспечению внутреннего контроля по безопасности и охране труда. </t>
    </r>
  </si>
  <si>
    <t xml:space="preserve">Создан региональный Совет по подготовке кадров технического и профессионального образования. В состав совета включены руководители областных управлений, директора крупных компаний в сфере производства, обслуживания населения, и иностранные организации. </t>
  </si>
  <si>
    <t>Заключены меморандумы между колледжами Мангистауской области с учебными заведениями зарубежных стран в количестве - 4 договора.</t>
  </si>
  <si>
    <t>Общая стоимость проекта 3 400,6 млн.тенге. В 2014-2016 гг. освоено 2 604,8 млн.тенге. На 2017 год выделено и освоено – 795,8 млн.тенге. Объект завершен.</t>
  </si>
  <si>
    <r>
      <t>Индикатр  не достигнут.</t>
    </r>
    <r>
      <rPr>
        <sz val="12"/>
        <rFont val="Times New Roman"/>
        <family val="1"/>
      </rPr>
      <t xml:space="preserve"> Временно отсутствуют внутриобластные маршруты с районными центрами Тупкараганского, Каракиянского и Бейнеуского районов. В настоящее время ведутся работы по поиску перевозчиков для обслуживания вышеуказанных маршрутов. </t>
    </r>
  </si>
  <si>
    <r>
      <rPr>
        <b/>
        <sz val="12"/>
        <rFont val="Times New Roman"/>
        <family val="1"/>
      </rPr>
      <t xml:space="preserve">Индикатор достигнут. </t>
    </r>
    <r>
      <rPr>
        <sz val="12"/>
        <rFont val="Times New Roman"/>
        <family val="1"/>
      </rPr>
      <t>Доля автодорог областного и районного значения, находящихся в хорошем и удовлетворительном состоянии, по области составляет 92%. 
В 2017 году на строительство, капитальный, средний и текущий ремонт автомобильных дорог местного значения из средств республиканского и областного бюджетов направлено более 7 млрд. тенге.
Завершены капитальные ремонты и сданы в эксплуатацию: автодорога «Актау-Куюлус» (7-19 км), автодорога «Форт-Шевченко - до 43 км дороги Актау-Каламкас» (43-75 км). Завершен средний ремонт автодороги «Форт-Шевченко – Таучик-Шетпе» (76-88 км), продолжается средний ремонт автодороги «Актау – Форт-Шевченко» - месторождение Каламкас» (88-154 км). Ведется реконструкция искусственных сооружений на автодорогах Актау-Каламкас и Таучик-Шетпе (1 и 2 этапы), реконструкция автомобильных дорог «Киякты-Тущыкудук», «Ата жолы».</t>
    </r>
  </si>
  <si>
    <t>Попечительские советы созданы и функционируют в 134 в школах и 13 в государственных организациях ТиПО</t>
  </si>
  <si>
    <t>Приобретены столовые приборы (посуда) на сумму 0,8 млн. тенге.</t>
  </si>
  <si>
    <t>Приобретено технологическое оборудование для столовых ДДУ № 61 и ДДУ №26 г.Актау  на сумму 0,4 млн.тенге.</t>
  </si>
  <si>
    <t>.Внедрен электронного обучения "Mektep.edu.kz" в организациях среднего образования</t>
  </si>
  <si>
    <t>В Мангистауском районе приобретен автобус в сумме 10,0 млн.тенге</t>
  </si>
  <si>
    <t>126 детей обучается в 28 классах при 19 общеобразовательных школах области.</t>
  </si>
  <si>
    <t>За 2017 год присвоено званий «Мастер спорта международного класса» - 5 человек, «Мастер спорта РК»- 46 спортсменов, «Кандидат в мастера спорта» -346 человек. За 2017 год завоевано  1106 медалей.                                                                            
(помимо 258  млн. тенге, выделенных областному управлению, 364,9 млн. тенге выделено непосредственно различным клубам для участия в соревнованиях).</t>
  </si>
  <si>
    <t xml:space="preserve">Во исполнение поручения Администрации Президента РК по организации и проведению празднования Дня Независимости разработан и утвержден областной План мероприятий.
Отдельно разработан Сетевой график юбилейных мероприятий на декабрь месяц, включающий в себя более 120 мероприятий. В целом, в регионе с начала года проведено свыше двух сотен разноформатных мероприятий с охватом порядка 150 тысяч человек, к участию в которых привлечены широкие слои населения, в том числе представители творческой и научной интеллигенции, институтов гражданского общества (НПО, партии, профсоюзы, СМИ,  ветеранские и молодежные организации), трудовые коллективы и ровесники Независимости. </t>
  </si>
  <si>
    <t xml:space="preserve">В рамках  реализации государственного социального заказа в сфере религий   были реализованы 5 социально-значимых проекта, которые обеспечили  успешную реализацию комплекса мер по совершенствованию профилактики религиозного экстремизма и терроризма, направленных на формирование в обществе толерантного религиозного сознания и иммунитета к радикальной идеологии. Изготовлено и размещено на местном телеканале и в социальных сетях  10 видеороликов,  организовано  и проведено 13 семинар-тренингов. Прошли повышение 60 теологов, 20 психологов, 50 членов ИРГ. Издано 50000 информационных флаеров и 4000 брощюр об основах  религий в целях повышения религиозной грамотности населения и укрепления духовности. </t>
  </si>
  <si>
    <t>В области сформированы  8 информационно-разъяснительных групп (далее – ИРГ), в составе 87 человек: 1 областная группа, 2 городские группы и 5 районных. В 2017 году ИРГ были проведены 731 мероприятий, где охвачены 77512 человек. По итогам 2017 года в СМИ вышли 685 материалов, в эфире ТК «Маңғыстау» 15 видеоматериалов, в социальных сетях Facebook, Вконтакте, Twitter, Youtube, Kaztube, Udr.mangystau.kz, «Стоп секта» были открыты аккаунты,опубликованных материалов -553, по области вывешены 21 билбордов ведется активная информационная работа.</t>
  </si>
  <si>
    <t xml:space="preserve">В целях продвижения туристского потенциала области на международной выставке «MITT- 2017» в городе Москва, «ITB-2017» в г.Берлин проведены презентации туристского потенциала Мангистауской области. Кроме того, туристский потенциал области был презентован на Казахстанской международной туристской выставке «KITF-2017».
В рамках Казахстанской международной выставки «Астана Отдых» проведен воркшоп «Туризм Мангистау». В мероприятии  приняли участие 100 туроператоров из различных регионов Казахстана, России. </t>
  </si>
  <si>
    <t>Проведение социально-аналитических и научно-исследовательских тренингов (семинар-тренингов) на темы развития, пропаганды и разъяснения роли государственного языка и развития других языков народа Казахстана</t>
  </si>
  <si>
    <t xml:space="preserve">В рамках государственного социального заказа НПО"Жастар жетістіктері" оргонизовал курсы по обучению государственного языка и родных языков этнокультурным организациям такие как азербайджан, дагестан, лезгин, корей, лак.  Также были розданы методические материалы. </t>
  </si>
  <si>
    <t>В целях  реализации целей и задач, предусмотренных государственной программой на 2011-2020 годы 2017 году в области проводен ряд мероприятий по развитию и пропаганде государственного языка и других языков, народа Казахстана.</t>
  </si>
  <si>
    <t xml:space="preserve">С целью совершенствования языковой культуры, расширения сферы применения государственного языка,  пропаганды художественной литературы, выявления среди народа талантливой молодежи были организованы форумы, втречи, круглые столы, семинары и т.д. </t>
  </si>
  <si>
    <t>В рамках пропаганды проекта триединой языковой политики среди молодежи и с целью оказания поддержки талантливой  молодежи, в совершенстве владеющей тремя языками –  казахским, русским и английским, укрепления казахстанского духовного единства были организованы областные туры республиканских конкурсов и олимпиад. Также были организованы курсы государственного и английского языка на 300 человек.</t>
  </si>
  <si>
    <t>За счет местного бюджета разработано ПСД по объекту "строительство ВОПС (волоконно-оптическая линия связи) в с Шайыр-Жынгылды".</t>
  </si>
  <si>
    <t xml:space="preserve">Согласно акта выполненных работ освноено 1330,1 млн. тенге. </t>
  </si>
  <si>
    <t>Для подведения необходимой инфраструктуры к районам массовой жилищной застройки из республиканского бюджета выделено 4 081 млрд. тенге, освоено  4 041 млрд. тенге или 99%.  Экономия составила 40,920 млн. тенге, по результатам государственных закупок по объекту водоснабжения  в с. Баянды Мунайлинского района.</t>
  </si>
  <si>
    <t xml:space="preserve">ТОО "Айдана ИК".  Срок завершения работ 2018г. </t>
  </si>
  <si>
    <t>ТОО "АТК Жанаозен".  Выход ПСД в 2018г.</t>
  </si>
  <si>
    <t>Объект завершен и сдан в эксплаутацию в 2017 году</t>
  </si>
  <si>
    <t xml:space="preserve">ТОО "ОРСТЭК".  ГосАкт  от 11.07.2017г.  </t>
  </si>
  <si>
    <t xml:space="preserve">ТОО "ТМ ПроектСтрой".  Выход ПСД 31.08.2018г. </t>
  </si>
  <si>
    <t xml:space="preserve"> Получено ГЭ на ПСД №15-0236/17 от 14.09.2017г. </t>
  </si>
  <si>
    <t xml:space="preserve"> ТОО "INTER PROGEKT". Выход ПСД 2018г.</t>
  </si>
  <si>
    <t xml:space="preserve">ТОО "Ақжол құрылыс". Срок завершение работ 2018г. </t>
  </si>
  <si>
    <t>Объект сдан в эксплуатацию</t>
  </si>
  <si>
    <t>ТОО "Альянс ЛТД".  Акт гос.ком. от 30.06.2017г.</t>
  </si>
  <si>
    <t>ТОО "Альянс-LTD". Акт приемочной комиссии от 13.09.2017 г.</t>
  </si>
  <si>
    <t>Утвержденная сумма АО "КазТрансГаз Аймак" - 482,8 млн.тенге, в 2017 г. освоено 285,1 млн. тенге. Отклонение составило 197,6 млн.тенге за счет перевыполнения плана в 2016 году на 197,5 млн.тенге.</t>
  </si>
  <si>
    <t xml:space="preserve">ТОО "Design School".     ГосАкт от 10.05.2017 г. </t>
  </si>
  <si>
    <t>В ходе отчетных встреч акимов различных урвоней среди населения выявлены проблемные вопросы в сфере теплоснабжения. Принимаются меры по их решению за счет бюджетных средств и других источников.</t>
  </si>
  <si>
    <t>Не предусмотрен на 2017 год</t>
  </si>
  <si>
    <t xml:space="preserve">В 2017 году факты лесных пожаров не зафиксированы. </t>
  </si>
  <si>
    <t>ТОО "Актау курылыс". Срок завершение работ 2018г.</t>
  </si>
  <si>
    <t>Проведен круглый стол на тему «Пути решения экологических проблем Каспийского моря».</t>
  </si>
  <si>
    <t>Разработаны мероприятия, направленные  на улучшение экологической ситуации в области путем реорганизации системы управления твердых бытовых отходов в комплексе с созданием в регионе развитой производственной структуры по сбору, обезвреживанию и утилизации. отходов</t>
  </si>
  <si>
    <t>Организован обход территории Мангистауской области Национальными экспертами для получения статуса глобального геопарка ЮНЕСКО.</t>
  </si>
  <si>
    <t xml:space="preserve">Проведены экспедиционные выезды на соры (заливы) Каспийского моря в пределах Мангистауской области для отбора гидрологических, гидробиологических и  гидрохимических проб, при необходимости сбор ихтиологических материалов. Камеральная обработка собранного материала по гидрологии, гидробиологии и гидрохимии, при наличии рыб ихтиологических проб. </t>
  </si>
  <si>
    <t>На основе проведенных аналитических исследований и результатов полевых работ разработаны научно-обоснованные целевые показатели качества окружающей среды на период 2017-2026 годы. Основанием для разработки целевых показателей качества окружающей среды являются: анализ экологической ситуации в регионе; перспективы существенного изменения производительных сил; планы по формированию рекреационных зон, сельскохозяйственных объектов с дополнительными требованиями к качеству окружающей среды;  информация о превышении фоновых концентраций на объектах окружающей среды над принятыми нормативами качества окружающей среды.</t>
  </si>
  <si>
    <t>На санитарию населенных пунктов Мунайлинского района направлено 200 млн. тенге средств местного бюджета.</t>
  </si>
  <si>
    <t>Строительство канализационно-очистных сооружении №2 (КОС) производительностью 30000 м/сут (1 очередь) в г.Актау</t>
  </si>
  <si>
    <t>Строительство полигона захоронение твердо-бытовых отходов в с.Баянды.  2 карта</t>
  </si>
  <si>
    <t xml:space="preserve">ТОО "Design sсhool". Срок завершения работ 2018 г. </t>
  </si>
  <si>
    <t>Проведена работа по учету количества земель собственников земельных участков и землепользователей по селам Курык, Баскудык, Кызылтобе на сумму 31,6 тыс. тенге. Были выявлены не используемые 1048 земельных участков в области. В том числе, по сельским округам Курык- 448 участок, Кызылтобе-302, Баскудук-298 участок. Подготовлен дело по отчету.</t>
  </si>
  <si>
    <t xml:space="preserve">По методу запроса ценового предложения. Результат работы протокола семинаров - совещаний, брошюры. </t>
  </si>
  <si>
    <t>Предоставлены сведения из земельного кадастра по запросам гос. органов</t>
  </si>
  <si>
    <t>По итогам 2017 года чистая сменяемость составила 99 человек, из них в частный сектор – 24, квазигосударственный сектор – 8, бюджетные организации – 3, по собственному желанию – 64 Показатель  чистой сменяемости  7,7% от общей штатной численности.Высокий показатель чистой сменяемости – по собственному желанию объясняется тем, что государственные служащие перешли на работу в негосударственный сектор, либо ожидают высокооплачиваемую работу.  С 1 января 2018 года в местных исполнительных органах Мангистауской области в пилотном режиме введена новая система оплаты труда для административных государственных служащих. Благодаря внедрению системы в регионе значительно увеличилась оплата труда административных государственных служащих, что в свою очередь положительно повлияет на снижение показателя чистой сменяемости.</t>
  </si>
  <si>
    <t xml:space="preserve">Пусконаладочные работы по запуску турбины по проекту "Реконструкция и расширение центральной котельной с переводом на мини - ТЭЦ в г.Жанаозен" </t>
  </si>
</sst>
</file>

<file path=xl/styles.xml><?xml version="1.0" encoding="utf-8"?>
<styleSheet xmlns="http://schemas.openxmlformats.org/spreadsheetml/2006/main">
  <numFmts count="69">
    <numFmt numFmtId="5" formatCode="&quot;Т&quot;#,##0;\-&quot;Т&quot;#,##0"/>
    <numFmt numFmtId="6" formatCode="&quot;Т&quot;#,##0;[Red]\-&quot;Т&quot;#,##0"/>
    <numFmt numFmtId="7" formatCode="&quot;Т&quot;#,##0.00;\-&quot;Т&quot;#,##0.00"/>
    <numFmt numFmtId="8" formatCode="&quot;Т&quot;#,##0.00;[Red]\-&quot;Т&quot;#,##0.00"/>
    <numFmt numFmtId="42" formatCode="_-&quot;Т&quot;* #,##0_-;\-&quot;Т&quot;* #,##0_-;_-&quot;Т&quot;* &quot;-&quot;_-;_-@_-"/>
    <numFmt numFmtId="41" formatCode="_-* #,##0_-;\-* #,##0_-;_-* &quot;-&quot;_-;_-@_-"/>
    <numFmt numFmtId="44" formatCode="_-&quot;Т&quot;* #,##0.00_-;\-&quot;Т&quot;* #,##0.00_-;_-&quot;Т&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0"/>
    <numFmt numFmtId="194" formatCode="#,##0.0_р_."/>
    <numFmt numFmtId="195" formatCode="0.000"/>
    <numFmt numFmtId="196" formatCode="0.00000"/>
    <numFmt numFmtId="197" formatCode="0.0000"/>
    <numFmt numFmtId="198" formatCode="#,##0.000"/>
    <numFmt numFmtId="199" formatCode="#,##0.0000"/>
    <numFmt numFmtId="200" formatCode="#,##0.00000"/>
    <numFmt numFmtId="201" formatCode="#,##0.000000"/>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quot;€&quot;* #,##0.00_-;\-&quot;€&quot;* #,##0.00_-;_-&quot;€&quot;* &quot;-&quot;??_-;_-@_-"/>
    <numFmt numFmtId="208" formatCode="&quot;$&quot;#,##0_);\(&quot;$&quot;#,##0\)"/>
    <numFmt numFmtId="209" formatCode="&quot;$&quot;#,##0_);[Red]\(&quot;$&quot;#,##0\)"/>
    <numFmt numFmtId="210" formatCode="&quot;$&quot;#,##0.00_);\(&quot;$&quot;#,##0.00\)"/>
    <numFmt numFmtId="211" formatCode="&quot;$&quot;#,##0.00_);[Red]\(&quot;$&quot;#,##0.00\)"/>
    <numFmt numFmtId="212" formatCode="_(&quot;$&quot;* #,##0_);_(&quot;$&quot;* \(#,##0\);_(&quot;$&quot;* &quot;-&quot;_);_(@_)"/>
    <numFmt numFmtId="213" formatCode="_(* #,##0_);_(* \(#,##0\);_(* &quot;-&quot;_);_(@_)"/>
    <numFmt numFmtId="214" formatCode="_(&quot;$&quot;* #,##0.00_);_(&quot;$&quot;* \(#,##0.00\);_(&quot;$&quot;* &quot;-&quot;??_);_(@_)"/>
    <numFmt numFmtId="215" formatCode="_(* #,##0.00_);_(* \(#,##0.00\);_(* &quot;-&quot;??_);_(@_)"/>
    <numFmt numFmtId="216" formatCode="#,##0.00&quot;р.&quot;"/>
    <numFmt numFmtId="217" formatCode="hh:mm"/>
    <numFmt numFmtId="218" formatCode="_-* #,##0.0_р_._-;\-* #,##0.0_р_._-;_-* &quot;-&quot;??_р_._-;_-@_-"/>
    <numFmt numFmtId="219" formatCode="_-* #,##0.0_р_._-;\-* #,##0.0_р_._-;_-* &quot;-&quot;?_р_._-;_-@_-"/>
    <numFmt numFmtId="220" formatCode="0.000000"/>
    <numFmt numFmtId="221" formatCode="[$-FC19]d\ mmmm\ yyyy\ &quot;г.&quot;"/>
    <numFmt numFmtId="222" formatCode="_-* #,##0.000_р_._-;\-* #,##0.000_р_._-;_-* &quot;-&quot;??_р_._-;_-@_-"/>
    <numFmt numFmtId="223" formatCode="_-* #,##0_р_._-;\-* #,##0_р_._-;_-* &quot;-&quot;??_р_._-;_-@_-"/>
    <numFmt numFmtId="224" formatCode="_-* #,##0.0000_р_._-;\-* #,##0.0000_р_._-;_-* &quot;-&quot;??_р_._-;_-@_-"/>
  </numFmts>
  <fonts count="58">
    <font>
      <sz val="10"/>
      <name val="Arial Cyr"/>
      <family val="0"/>
    </font>
    <font>
      <sz val="10"/>
      <name val="Helv"/>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Times New Roman"/>
      <family val="1"/>
    </font>
    <font>
      <sz val="12"/>
      <name val="Times New Roman"/>
      <family val="1"/>
    </font>
    <font>
      <b/>
      <sz val="14"/>
      <name val="Times New Roman"/>
      <family val="1"/>
    </font>
    <font>
      <sz val="14"/>
      <name val="Times New Roman"/>
      <family val="1"/>
    </font>
    <font>
      <sz val="10"/>
      <name val="Times New Roman"/>
      <family val="1"/>
    </font>
    <font>
      <sz val="11"/>
      <name val="Times New Roman"/>
      <family val="1"/>
    </font>
    <font>
      <sz val="13"/>
      <name val="Times New Roman"/>
      <family val="1"/>
    </font>
    <font>
      <sz val="10"/>
      <name val="Arial"/>
      <family val="2"/>
    </font>
    <font>
      <sz val="14"/>
      <name val="Arial Cyr"/>
      <family val="0"/>
    </font>
    <font>
      <b/>
      <sz val="18"/>
      <name val="Times New Roman"/>
      <family val="1"/>
    </font>
    <font>
      <sz val="12"/>
      <name val="Arial Cyr"/>
      <family val="0"/>
    </font>
    <font>
      <b/>
      <sz val="11"/>
      <name val="Times New Roman"/>
      <family val="1"/>
    </font>
    <font>
      <b/>
      <i/>
      <sz val="12"/>
      <name val="Times New Roman"/>
      <family val="1"/>
    </font>
    <font>
      <sz val="12"/>
      <color indexed="8"/>
      <name val="Times New Roman"/>
      <family val="1"/>
    </font>
    <font>
      <b/>
      <sz val="16"/>
      <name val="Times New Roman"/>
      <family val="1"/>
    </font>
    <font>
      <sz val="18"/>
      <name val="Times New Roman"/>
      <family val="1"/>
    </font>
    <font>
      <sz val="11.5"/>
      <name val="Times New Roman"/>
      <family val="1"/>
    </font>
    <font>
      <b/>
      <sz val="11.5"/>
      <name val="Times New Roman"/>
      <family val="1"/>
    </font>
    <font>
      <b/>
      <sz val="12"/>
      <color indexed="8"/>
      <name val="Times New Roman"/>
      <family val="1"/>
    </font>
    <font>
      <sz val="12"/>
      <name val="Calibri"/>
      <family val="2"/>
    </font>
    <font>
      <sz val="7.2"/>
      <name val="Times New Roman"/>
      <family val="1"/>
    </font>
    <font>
      <sz val="12"/>
      <color indexed="10"/>
      <name val="Times New Roman"/>
      <family val="1"/>
    </font>
    <font>
      <strike/>
      <sz val="12"/>
      <name val="Times New Roman"/>
      <family val="1"/>
    </font>
    <font>
      <sz val="14"/>
      <color indexed="8"/>
      <name val="Times New Roman"/>
      <family val="1"/>
    </font>
    <font>
      <b/>
      <sz val="14"/>
      <color indexed="8"/>
      <name val="Times New Roman"/>
      <family val="1"/>
    </font>
    <font>
      <b/>
      <sz val="12"/>
      <color indexed="10"/>
      <name val="Times New Roman"/>
      <family val="1"/>
    </font>
    <font>
      <sz val="18"/>
      <color indexed="8"/>
      <name val="Times New Roman"/>
      <family val="1"/>
    </font>
    <font>
      <sz val="12"/>
      <color indexed="63"/>
      <name val="Times New Roman"/>
      <family val="1"/>
    </font>
    <font>
      <b/>
      <sz val="20"/>
      <color indexed="8"/>
      <name val="Times New Roman"/>
      <family val="1"/>
    </font>
    <font>
      <sz val="14"/>
      <color rgb="FF000000"/>
      <name val="Times New Roman"/>
      <family val="1"/>
    </font>
    <font>
      <b/>
      <sz val="14"/>
      <color rgb="FF000000"/>
      <name val="Times New Roman"/>
      <family val="1"/>
    </font>
    <font>
      <b/>
      <sz val="12"/>
      <color rgb="FFFF0000"/>
      <name val="Times New Roman"/>
      <family val="1"/>
    </font>
    <font>
      <sz val="18"/>
      <color theme="1"/>
      <name val="Times New Roman"/>
      <family val="1"/>
    </font>
    <font>
      <sz val="12"/>
      <color theme="1"/>
      <name val="Times New Roman"/>
      <family val="1"/>
    </font>
    <font>
      <sz val="12"/>
      <color theme="0" tint="-0.8999800086021423"/>
      <name val="Times New Roman"/>
      <family val="1"/>
    </font>
    <font>
      <sz val="12"/>
      <color rgb="FF000000"/>
      <name val="Times New Roman"/>
      <family val="1"/>
    </font>
    <font>
      <b/>
      <sz val="20"/>
      <color theme="1"/>
      <name val="Times New Roman"/>
      <family val="1"/>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tint="0.7999799847602844"/>
        <bgColor indexed="64"/>
      </patternFill>
    </fill>
    <fill>
      <patternFill patternType="solid">
        <fgColor theme="9" tint="0.5999900102615356"/>
        <bgColor indexed="64"/>
      </patternFill>
    </fill>
    <fill>
      <patternFill patternType="solid">
        <fgColor theme="9" tint="0.7999799847602844"/>
        <bgColor indexed="64"/>
      </patternFill>
    </fill>
    <fill>
      <patternFill patternType="solid">
        <fgColor theme="6" tint="0.39998000860214233"/>
        <bgColor indexed="64"/>
      </patternFill>
    </fill>
    <fill>
      <patternFill patternType="solid">
        <fgColor theme="6" tint="0.5999900102615356"/>
        <bgColor indexed="64"/>
      </patternFill>
    </fill>
    <fill>
      <patternFill patternType="solid">
        <fgColor theme="5" tint="0.5999900102615356"/>
        <bgColor indexed="64"/>
      </patternFill>
    </fill>
    <fill>
      <patternFill patternType="solid">
        <fgColor theme="5" tint="0.7999799847602844"/>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theme="9" tint="0.39998000860214233"/>
        <bgColor indexed="64"/>
      </patternFill>
    </fill>
    <fill>
      <patternFill patternType="solid">
        <fgColor theme="8" tint="0.7999799847602844"/>
        <bgColor indexed="64"/>
      </patternFill>
    </fill>
    <fill>
      <patternFill patternType="solid">
        <fgColor rgb="FFFF0000"/>
        <bgColor indexed="64"/>
      </patternFill>
    </fill>
    <fill>
      <patternFill patternType="solid">
        <fgColor theme="5" tint="0.3999800086021423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0" fontId="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21" borderId="7"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 fillId="0" borderId="0">
      <alignment/>
      <protection/>
    </xf>
    <xf numFmtId="0" fontId="15" fillId="0" borderId="0" applyNumberForma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2"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 fillId="0" borderId="0">
      <alignment/>
      <protection/>
    </xf>
    <xf numFmtId="0" fontId="1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20" fillId="4" borderId="0" applyNumberFormat="0" applyBorder="0" applyAlignment="0" applyProtection="0"/>
  </cellStyleXfs>
  <cellXfs count="967">
    <xf numFmtId="0" fontId="0" fillId="0" borderId="0" xfId="0" applyAlignment="1">
      <alignment/>
    </xf>
    <xf numFmtId="0" fontId="23" fillId="0" borderId="10" xfId="0" applyFont="1" applyBorder="1" applyAlignment="1">
      <alignment horizontal="left" vertical="center"/>
    </xf>
    <xf numFmtId="0" fontId="23" fillId="0" borderId="10" xfId="0" applyFont="1" applyBorder="1" applyAlignment="1">
      <alignment horizontal="center" vertical="center"/>
    </xf>
    <xf numFmtId="0" fontId="23" fillId="0" borderId="10" xfId="0" applyFont="1" applyBorder="1" applyAlignment="1">
      <alignment horizontal="center" vertical="center" wrapText="1"/>
    </xf>
    <xf numFmtId="0" fontId="29" fillId="0" borderId="0" xfId="0" applyFont="1" applyAlignment="1">
      <alignment/>
    </xf>
    <xf numFmtId="0" fontId="24" fillId="0" borderId="10" xfId="0" applyFont="1" applyBorder="1" applyAlignment="1">
      <alignment horizontal="justify" vertical="center"/>
    </xf>
    <xf numFmtId="192" fontId="50" fillId="0" borderId="11" xfId="0" applyNumberFormat="1" applyFont="1" applyFill="1" applyBorder="1" applyAlignment="1">
      <alignment horizontal="center" vertical="center"/>
    </xf>
    <xf numFmtId="192" fontId="50" fillId="0" borderId="10" xfId="0" applyNumberFormat="1" applyFont="1" applyFill="1" applyBorder="1" applyAlignment="1">
      <alignment horizontal="center" vertical="center"/>
    </xf>
    <xf numFmtId="192" fontId="51" fillId="0" borderId="10" xfId="0" applyNumberFormat="1" applyFont="1" applyFill="1" applyBorder="1" applyAlignment="1">
      <alignment horizontal="center" vertical="center" wrapText="1"/>
    </xf>
    <xf numFmtId="192" fontId="29" fillId="0" borderId="11" xfId="0" applyNumberFormat="1" applyFont="1" applyFill="1" applyBorder="1" applyAlignment="1">
      <alignment horizontal="center" vertical="center"/>
    </xf>
    <xf numFmtId="192" fontId="29" fillId="0" borderId="10" xfId="0" applyNumberFormat="1" applyFont="1" applyFill="1" applyBorder="1" applyAlignment="1">
      <alignment horizontal="center" vertical="center"/>
    </xf>
    <xf numFmtId="192" fontId="50" fillId="0" borderId="12" xfId="0" applyNumberFormat="1" applyFont="1" applyFill="1" applyBorder="1" applyAlignment="1">
      <alignment horizontal="center" vertical="center"/>
    </xf>
    <xf numFmtId="192" fontId="50" fillId="0" borderId="13" xfId="0" applyNumberFormat="1" applyFont="1" applyFill="1" applyBorder="1" applyAlignment="1">
      <alignment horizontal="center" vertical="center"/>
    </xf>
    <xf numFmtId="0" fontId="24" fillId="0" borderId="10" xfId="0" applyFont="1" applyBorder="1" applyAlignment="1">
      <alignment horizontal="left" vertical="center"/>
    </xf>
    <xf numFmtId="192" fontId="24" fillId="0" borderId="11" xfId="0" applyNumberFormat="1" applyFont="1" applyFill="1" applyBorder="1" applyAlignment="1">
      <alignment horizontal="center" vertical="center"/>
    </xf>
    <xf numFmtId="192" fontId="24" fillId="0" borderId="10" xfId="0" applyNumberFormat="1" applyFont="1" applyFill="1" applyBorder="1" applyAlignment="1">
      <alignment horizontal="center" vertical="center"/>
    </xf>
    <xf numFmtId="192" fontId="24" fillId="0" borderId="10" xfId="0" applyNumberFormat="1" applyFont="1" applyFill="1" applyBorder="1" applyAlignment="1">
      <alignment horizontal="justify" vertical="center"/>
    </xf>
    <xf numFmtId="192" fontId="23" fillId="0" borderId="10" xfId="0" applyNumberFormat="1" applyFont="1" applyFill="1" applyBorder="1" applyAlignment="1">
      <alignment horizontal="center" vertical="center" wrapText="1"/>
    </xf>
    <xf numFmtId="192" fontId="24" fillId="0" borderId="10" xfId="0" applyNumberFormat="1" applyFont="1" applyBorder="1" applyAlignment="1">
      <alignment horizontal="left" vertical="center" wrapText="1"/>
    </xf>
    <xf numFmtId="192" fontId="24" fillId="0" borderId="10" xfId="0" applyNumberFormat="1" applyFont="1" applyBorder="1" applyAlignment="1">
      <alignment horizontal="center" vertical="center"/>
    </xf>
    <xf numFmtId="192" fontId="23" fillId="0" borderId="10" xfId="0" applyNumberFormat="1" applyFont="1" applyBorder="1" applyAlignment="1">
      <alignment horizontal="center" vertical="center" wrapText="1"/>
    </xf>
    <xf numFmtId="192" fontId="24" fillId="0" borderId="10" xfId="0" applyNumberFormat="1" applyFont="1" applyBorder="1" applyAlignment="1">
      <alignment horizontal="justify" vertical="center"/>
    </xf>
    <xf numFmtId="0" fontId="29" fillId="0" borderId="0" xfId="0" applyFont="1" applyAlignment="1">
      <alignment horizontal="center" vertical="center"/>
    </xf>
    <xf numFmtId="192" fontId="24" fillId="0" borderId="10" xfId="0" applyNumberFormat="1" applyFont="1" applyFill="1" applyBorder="1" applyAlignment="1">
      <alignment horizontal="left" vertical="center"/>
    </xf>
    <xf numFmtId="0" fontId="22" fillId="0" borderId="10" xfId="61" applyFont="1" applyFill="1" applyBorder="1" applyAlignment="1">
      <alignment horizontal="center" vertical="center" wrapText="1"/>
      <protection/>
    </xf>
    <xf numFmtId="0" fontId="22" fillId="0" borderId="10" xfId="59" applyFont="1" applyFill="1" applyBorder="1" applyAlignment="1">
      <alignment horizontal="center" vertical="center" wrapText="1"/>
      <protection/>
    </xf>
    <xf numFmtId="193" fontId="22" fillId="0" borderId="10" xfId="59" applyNumberFormat="1" applyFont="1" applyFill="1" applyBorder="1" applyAlignment="1">
      <alignment horizontal="center" vertical="center" wrapText="1"/>
      <protection/>
    </xf>
    <xf numFmtId="193" fontId="22" fillId="0" borderId="10" xfId="61" applyNumberFormat="1" applyFont="1" applyFill="1" applyBorder="1" applyAlignment="1">
      <alignment horizontal="center" vertical="center" wrapText="1"/>
      <protection/>
    </xf>
    <xf numFmtId="193" fontId="22" fillId="0" borderId="14" xfId="61" applyNumberFormat="1" applyFont="1" applyFill="1" applyBorder="1" applyAlignment="1">
      <alignment horizontal="center" vertical="center" wrapText="1"/>
      <protection/>
    </xf>
    <xf numFmtId="192" fontId="22"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0" xfId="0" applyFont="1" applyFill="1" applyBorder="1" applyAlignment="1">
      <alignment horizontal="left" vertical="center" wrapText="1"/>
    </xf>
    <xf numFmtId="0" fontId="22" fillId="0" borderId="0" xfId="61" applyFont="1" applyFill="1">
      <alignment/>
      <protection/>
    </xf>
    <xf numFmtId="0" fontId="21" fillId="0" borderId="10" xfId="61" applyFont="1" applyFill="1" applyBorder="1" applyAlignment="1">
      <alignment horizontal="center" vertical="center" wrapText="1"/>
      <protection/>
    </xf>
    <xf numFmtId="0" fontId="22" fillId="0" borderId="15" xfId="61" applyFont="1" applyFill="1" applyBorder="1" applyAlignment="1">
      <alignment horizontal="center" vertical="center" wrapText="1"/>
      <protection/>
    </xf>
    <xf numFmtId="0" fontId="22" fillId="0" borderId="10" xfId="0" applyFont="1" applyFill="1" applyBorder="1" applyAlignment="1">
      <alignment vertical="center" wrapText="1"/>
    </xf>
    <xf numFmtId="0" fontId="21" fillId="0" borderId="11" xfId="61" applyFont="1" applyFill="1" applyBorder="1" applyAlignment="1">
      <alignment horizontal="center" vertical="center" wrapText="1"/>
      <protection/>
    </xf>
    <xf numFmtId="0" fontId="22" fillId="0" borderId="10" xfId="61" applyFont="1" applyFill="1" applyBorder="1" applyAlignment="1">
      <alignment vertical="center" wrapText="1"/>
      <protection/>
    </xf>
    <xf numFmtId="0" fontId="22" fillId="0" borderId="10" xfId="61" applyFont="1" applyFill="1" applyBorder="1" applyAlignment="1">
      <alignment horizontal="center" vertical="center"/>
      <protection/>
    </xf>
    <xf numFmtId="0" fontId="22" fillId="0" borderId="0" xfId="61" applyFont="1" applyFill="1" applyAlignment="1">
      <alignment vertical="top" wrapText="1"/>
      <protection/>
    </xf>
    <xf numFmtId="192" fontId="22" fillId="0" borderId="10" xfId="61" applyNumberFormat="1" applyFont="1" applyFill="1" applyBorder="1" applyAlignment="1">
      <alignment horizontal="center" vertical="center"/>
      <protection/>
    </xf>
    <xf numFmtId="0" fontId="21" fillId="0" borderId="10" xfId="61" applyFont="1" applyFill="1" applyBorder="1" applyAlignment="1">
      <alignment horizontal="center" vertical="center"/>
      <protection/>
    </xf>
    <xf numFmtId="0" fontId="22" fillId="0" borderId="10" xfId="61" applyFont="1" applyFill="1" applyBorder="1">
      <alignment/>
      <protection/>
    </xf>
    <xf numFmtId="0" fontId="22" fillId="0" borderId="10" xfId="0" applyFont="1" applyFill="1" applyBorder="1" applyAlignment="1">
      <alignment vertical="top" wrapText="1"/>
    </xf>
    <xf numFmtId="0" fontId="22" fillId="0" borderId="14" xfId="61" applyFont="1" applyFill="1" applyBorder="1" applyAlignment="1">
      <alignment horizontal="center" vertical="center" wrapText="1"/>
      <protection/>
    </xf>
    <xf numFmtId="0" fontId="22" fillId="0" borderId="14" xfId="0" applyFont="1" applyFill="1" applyBorder="1" applyAlignment="1">
      <alignment horizontal="center" vertical="center" wrapText="1"/>
    </xf>
    <xf numFmtId="192" fontId="21" fillId="0" borderId="10" xfId="61" applyNumberFormat="1" applyFont="1" applyFill="1" applyBorder="1" applyAlignment="1">
      <alignment horizontal="center" vertical="center" wrapText="1"/>
      <protection/>
    </xf>
    <xf numFmtId="0" fontId="22" fillId="0" borderId="15" xfId="61" applyFont="1" applyFill="1" applyBorder="1" applyAlignment="1">
      <alignment horizontal="center" vertical="center"/>
      <protection/>
    </xf>
    <xf numFmtId="192" fontId="22" fillId="0" borderId="10" xfId="61" applyNumberFormat="1" applyFont="1" applyFill="1" applyBorder="1" applyAlignment="1">
      <alignment horizontal="center" vertical="center" wrapText="1"/>
      <protection/>
    </xf>
    <xf numFmtId="0" fontId="22" fillId="0" borderId="13" xfId="0" applyFont="1" applyFill="1" applyBorder="1" applyAlignment="1">
      <alignment horizontal="left" vertical="center" wrapText="1"/>
    </xf>
    <xf numFmtId="0" fontId="22" fillId="0" borderId="13" xfId="61" applyFont="1" applyFill="1" applyBorder="1" applyAlignment="1">
      <alignment horizontal="center" vertical="center" wrapText="1"/>
      <protection/>
    </xf>
    <xf numFmtId="0" fontId="22" fillId="0" borderId="10" xfId="61" applyFont="1" applyFill="1" applyBorder="1" applyAlignment="1">
      <alignment horizontal="left" vertical="center" wrapText="1"/>
      <protection/>
    </xf>
    <xf numFmtId="0" fontId="21" fillId="0" borderId="10" xfId="61" applyFont="1" applyFill="1" applyBorder="1" applyAlignment="1">
      <alignment vertical="top"/>
      <protection/>
    </xf>
    <xf numFmtId="0" fontId="22" fillId="0" borderId="14" xfId="61" applyFont="1" applyFill="1" applyBorder="1" applyAlignment="1">
      <alignment horizontal="center" vertical="center"/>
      <protection/>
    </xf>
    <xf numFmtId="0" fontId="21" fillId="0" borderId="14" xfId="61" applyFont="1" applyFill="1" applyBorder="1" applyAlignment="1">
      <alignment horizontal="center" vertical="center" wrapText="1"/>
      <protection/>
    </xf>
    <xf numFmtId="0" fontId="24" fillId="0" borderId="0" xfId="61" applyFont="1" applyFill="1" applyAlignment="1">
      <alignment horizontal="center" vertical="center"/>
      <protection/>
    </xf>
    <xf numFmtId="0" fontId="24" fillId="0" borderId="0" xfId="61" applyFont="1" applyFill="1">
      <alignment/>
      <protection/>
    </xf>
    <xf numFmtId="0" fontId="24" fillId="0" borderId="0" xfId="61" applyFont="1" applyFill="1" applyAlignment="1">
      <alignment horizontal="left" vertical="center"/>
      <protection/>
    </xf>
    <xf numFmtId="0" fontId="23" fillId="0" borderId="0" xfId="61" applyFont="1" applyFill="1" applyAlignment="1">
      <alignment horizontal="center" wrapText="1"/>
      <protection/>
    </xf>
    <xf numFmtId="0" fontId="23" fillId="0" borderId="0" xfId="61" applyFont="1" applyFill="1" applyAlignment="1">
      <alignment horizontal="center" vertical="center" wrapText="1"/>
      <protection/>
    </xf>
    <xf numFmtId="0" fontId="21" fillId="0" borderId="16" xfId="61" applyFont="1" applyFill="1" applyBorder="1" applyAlignment="1">
      <alignment horizontal="center" vertical="center" wrapText="1"/>
      <protection/>
    </xf>
    <xf numFmtId="0" fontId="21" fillId="0" borderId="10" xfId="61" applyFont="1" applyFill="1" applyBorder="1" applyAlignment="1">
      <alignment horizontal="center" wrapText="1"/>
      <protection/>
    </xf>
    <xf numFmtId="0" fontId="22" fillId="0" borderId="10" xfId="0" applyFont="1" applyFill="1" applyBorder="1" applyAlignment="1">
      <alignment horizontal="center" vertical="center"/>
    </xf>
    <xf numFmtId="0" fontId="21" fillId="0" borderId="0" xfId="61" applyFont="1" applyFill="1" applyAlignment="1">
      <alignment vertical="top"/>
      <protection/>
    </xf>
    <xf numFmtId="193" fontId="22" fillId="0" borderId="10" xfId="61" applyNumberFormat="1" applyFont="1" applyFill="1" applyBorder="1" applyAlignment="1">
      <alignment horizontal="center" vertical="center"/>
      <protection/>
    </xf>
    <xf numFmtId="0" fontId="22" fillId="0" borderId="10" xfId="61" applyFont="1" applyFill="1" applyBorder="1" applyAlignment="1">
      <alignment vertical="top" wrapText="1"/>
      <protection/>
    </xf>
    <xf numFmtId="0" fontId="33" fillId="0" borderId="10" xfId="61" applyFont="1" applyFill="1" applyBorder="1" applyAlignment="1">
      <alignment horizontal="center" vertical="center"/>
      <protection/>
    </xf>
    <xf numFmtId="0" fontId="33" fillId="0" borderId="0" xfId="61" applyFont="1" applyFill="1" applyAlignment="1">
      <alignment vertical="top"/>
      <protection/>
    </xf>
    <xf numFmtId="0" fontId="22" fillId="0" borderId="10" xfId="61" applyNumberFormat="1" applyFont="1" applyFill="1" applyBorder="1" applyAlignment="1">
      <alignment horizontal="center" vertical="center" wrapText="1"/>
      <protection/>
    </xf>
    <xf numFmtId="0" fontId="31" fillId="0" borderId="0" xfId="0" applyFont="1" applyFill="1" applyAlignment="1">
      <alignment/>
    </xf>
    <xf numFmtId="0" fontId="22" fillId="0" borderId="10" xfId="61" applyFont="1" applyFill="1" applyBorder="1" applyAlignment="1">
      <alignment vertical="top"/>
      <protection/>
    </xf>
    <xf numFmtId="0" fontId="22" fillId="0" borderId="0" xfId="61" applyFont="1" applyFill="1" applyAlignment="1">
      <alignment vertical="top"/>
      <protection/>
    </xf>
    <xf numFmtId="0" fontId="22" fillId="0" borderId="10" xfId="0" applyFont="1" applyFill="1" applyBorder="1" applyAlignment="1">
      <alignment horizontal="justify" vertical="center"/>
    </xf>
    <xf numFmtId="0" fontId="22" fillId="0" borderId="0" xfId="61" applyFont="1" applyFill="1" applyBorder="1">
      <alignment/>
      <protection/>
    </xf>
    <xf numFmtId="0" fontId="22" fillId="0" borderId="13" xfId="61" applyFont="1" applyFill="1" applyBorder="1" applyAlignment="1">
      <alignment horizontal="center" vertical="center"/>
      <protection/>
    </xf>
    <xf numFmtId="0" fontId="22" fillId="0" borderId="17" xfId="61" applyFont="1" applyFill="1" applyBorder="1" applyAlignment="1">
      <alignment horizontal="center" vertical="center"/>
      <protection/>
    </xf>
    <xf numFmtId="0" fontId="21" fillId="0" borderId="10" xfId="61" applyFont="1" applyFill="1" applyBorder="1" applyAlignment="1">
      <alignment/>
      <protection/>
    </xf>
    <xf numFmtId="0" fontId="52" fillId="0" borderId="10" xfId="61" applyFont="1" applyFill="1" applyBorder="1" applyAlignment="1">
      <alignment/>
      <protection/>
    </xf>
    <xf numFmtId="0" fontId="22" fillId="0" borderId="0" xfId="61" applyFont="1" applyFill="1" applyBorder="1" applyAlignment="1">
      <alignment horizontal="center" vertical="center"/>
      <protection/>
    </xf>
    <xf numFmtId="0" fontId="21" fillId="0" borderId="0" xfId="61" applyFont="1" applyFill="1" applyBorder="1" applyAlignment="1">
      <alignment vertical="top"/>
      <protection/>
    </xf>
    <xf numFmtId="0" fontId="22" fillId="0" borderId="12" xfId="61" applyFont="1" applyFill="1" applyBorder="1" applyAlignment="1">
      <alignment horizontal="center" vertical="center"/>
      <protection/>
    </xf>
    <xf numFmtId="0" fontId="52" fillId="0" borderId="0" xfId="61" applyFont="1" applyFill="1" applyBorder="1" applyAlignment="1">
      <alignment/>
      <protection/>
    </xf>
    <xf numFmtId="0" fontId="22" fillId="0" borderId="10" xfId="0" applyFont="1" applyFill="1" applyBorder="1" applyAlignment="1">
      <alignment horizontal="center" vertical="top" wrapText="1"/>
    </xf>
    <xf numFmtId="0" fontId="22" fillId="0" borderId="10" xfId="61" applyFont="1" applyFill="1" applyBorder="1" applyAlignment="1">
      <alignment horizontal="center" vertical="top" wrapText="1"/>
      <protection/>
    </xf>
    <xf numFmtId="0" fontId="22" fillId="0" borderId="10" xfId="61" applyFont="1" applyFill="1" applyBorder="1" applyAlignment="1">
      <alignment vertical="center"/>
      <protection/>
    </xf>
    <xf numFmtId="0" fontId="22" fillId="0" borderId="10" xfId="56" applyFont="1" applyFill="1" applyBorder="1" applyAlignment="1">
      <alignment horizontal="justify" vertical="center" wrapText="1"/>
      <protection/>
    </xf>
    <xf numFmtId="3" fontId="22" fillId="0" borderId="10" xfId="56" applyNumberFormat="1" applyFont="1" applyFill="1" applyBorder="1" applyAlignment="1">
      <alignment horizontal="justify" vertical="center" wrapText="1"/>
      <protection/>
    </xf>
    <xf numFmtId="0" fontId="21" fillId="0" borderId="0" xfId="61" applyFont="1" applyFill="1">
      <alignment/>
      <protection/>
    </xf>
    <xf numFmtId="0" fontId="22" fillId="0" borderId="18" xfId="61" applyFont="1" applyFill="1" applyBorder="1" applyAlignment="1">
      <alignment horizontal="center" vertical="center" wrapText="1"/>
      <protection/>
    </xf>
    <xf numFmtId="0" fontId="21" fillId="0" borderId="19" xfId="61" applyFont="1" applyFill="1" applyBorder="1" applyAlignment="1">
      <alignment horizontal="center" vertical="center"/>
      <protection/>
    </xf>
    <xf numFmtId="193" fontId="22" fillId="0" borderId="10" xfId="0" applyNumberFormat="1" applyFont="1" applyFill="1" applyBorder="1" applyAlignment="1">
      <alignment horizontal="center" vertical="center"/>
    </xf>
    <xf numFmtId="0" fontId="22" fillId="0" borderId="10" xfId="61" applyFont="1" applyFill="1" applyBorder="1" applyAlignment="1">
      <alignment wrapText="1"/>
      <protection/>
    </xf>
    <xf numFmtId="0" fontId="0" fillId="0" borderId="0" xfId="0" applyFill="1" applyAlignment="1">
      <alignment/>
    </xf>
    <xf numFmtId="193" fontId="22" fillId="0" borderId="10" xfId="56" applyNumberFormat="1" applyFont="1" applyFill="1" applyBorder="1" applyAlignment="1">
      <alignment horizontal="center" vertical="center" wrapText="1"/>
      <protection/>
    </xf>
    <xf numFmtId="0" fontId="0" fillId="0" borderId="10" xfId="0" applyFont="1" applyFill="1" applyBorder="1" applyAlignment="1">
      <alignment/>
    </xf>
    <xf numFmtId="0" fontId="22" fillId="0" borderId="0" xfId="61" applyFont="1" applyFill="1" applyAlignment="1">
      <alignment horizontal="left" vertical="top"/>
      <protection/>
    </xf>
    <xf numFmtId="0" fontId="21" fillId="0" borderId="10" xfId="61" applyFont="1" applyFill="1" applyBorder="1" applyAlignment="1">
      <alignment vertical="top" wrapText="1"/>
      <protection/>
    </xf>
    <xf numFmtId="0" fontId="22" fillId="0" borderId="10" xfId="0" applyFont="1" applyFill="1" applyBorder="1" applyAlignment="1">
      <alignment wrapText="1"/>
    </xf>
    <xf numFmtId="0" fontId="21" fillId="0" borderId="10" xfId="61" applyNumberFormat="1" applyFont="1" applyFill="1" applyBorder="1" applyAlignment="1">
      <alignment horizontal="center" vertical="center" wrapText="1"/>
      <protection/>
    </xf>
    <xf numFmtId="0" fontId="22" fillId="0" borderId="10" xfId="55" applyFont="1" applyFill="1" applyBorder="1" applyAlignment="1">
      <alignment horizontal="left" vertical="center" wrapText="1"/>
      <protection/>
    </xf>
    <xf numFmtId="0" fontId="25" fillId="0" borderId="10" xfId="61" applyFont="1" applyFill="1" applyBorder="1" applyAlignment="1">
      <alignment horizontal="center" vertical="center"/>
      <protection/>
    </xf>
    <xf numFmtId="0" fontId="22" fillId="0" borderId="14" xfId="61" applyNumberFormat="1" applyFont="1" applyFill="1" applyBorder="1" applyAlignment="1">
      <alignment horizontal="center" vertical="center" wrapText="1"/>
      <protection/>
    </xf>
    <xf numFmtId="0" fontId="0" fillId="0" borderId="10" xfId="0" applyFill="1" applyBorder="1" applyAlignment="1">
      <alignment/>
    </xf>
    <xf numFmtId="0" fontId="21" fillId="0" borderId="14" xfId="61" applyFont="1" applyFill="1" applyBorder="1" applyAlignment="1">
      <alignment horizontal="center" vertical="top" wrapText="1"/>
      <protection/>
    </xf>
    <xf numFmtId="0" fontId="22" fillId="0" borderId="20" xfId="61" applyFont="1" applyFill="1" applyBorder="1" applyAlignment="1">
      <alignment horizontal="center" vertical="center"/>
      <protection/>
    </xf>
    <xf numFmtId="0" fontId="22" fillId="0" borderId="13" xfId="0" applyFont="1" applyFill="1" applyBorder="1" applyAlignment="1">
      <alignment horizontal="center" vertical="center" wrapText="1"/>
    </xf>
    <xf numFmtId="0" fontId="53" fillId="0" borderId="0" xfId="0" applyFont="1" applyFill="1" applyAlignment="1">
      <alignment/>
    </xf>
    <xf numFmtId="0" fontId="53" fillId="0" borderId="21" xfId="0" applyFont="1" applyFill="1" applyBorder="1" applyAlignment="1">
      <alignment/>
    </xf>
    <xf numFmtId="0" fontId="36" fillId="0" borderId="0" xfId="61" applyFont="1" applyFill="1" applyAlignment="1">
      <alignment horizontal="center" vertical="center"/>
      <protection/>
    </xf>
    <xf numFmtId="0" fontId="36" fillId="0" borderId="0" xfId="61" applyFont="1" applyFill="1">
      <alignment/>
      <protection/>
    </xf>
    <xf numFmtId="0" fontId="53" fillId="0" borderId="16" xfId="0" applyFont="1" applyFill="1" applyBorder="1" applyAlignment="1">
      <alignment/>
    </xf>
    <xf numFmtId="0" fontId="53" fillId="0" borderId="0" xfId="0" applyFont="1" applyFill="1" applyBorder="1" applyAlignment="1">
      <alignment/>
    </xf>
    <xf numFmtId="0" fontId="30" fillId="0" borderId="0" xfId="61" applyFont="1" applyFill="1" applyAlignment="1">
      <alignment horizontal="center" wrapText="1"/>
      <protection/>
    </xf>
    <xf numFmtId="0" fontId="23" fillId="0" borderId="14" xfId="61" applyFont="1" applyFill="1" applyBorder="1" applyAlignment="1">
      <alignment horizontal="center" vertical="center" wrapText="1"/>
      <protection/>
    </xf>
    <xf numFmtId="0" fontId="23" fillId="0" borderId="15" xfId="61" applyFont="1" applyFill="1" applyBorder="1" applyAlignment="1">
      <alignment horizontal="center" vertical="center" wrapText="1"/>
      <protection/>
    </xf>
    <xf numFmtId="0" fontId="22" fillId="0" borderId="15" xfId="58" applyFont="1" applyFill="1" applyBorder="1" applyAlignment="1">
      <alignment horizontal="center" vertical="center"/>
      <protection/>
    </xf>
    <xf numFmtId="1" fontId="22" fillId="0" borderId="10" xfId="61" applyNumberFormat="1" applyFont="1" applyFill="1" applyBorder="1" applyAlignment="1">
      <alignment horizontal="center" vertical="center" wrapText="1"/>
      <protection/>
    </xf>
    <xf numFmtId="192" fontId="22" fillId="0" borderId="15" xfId="61" applyNumberFormat="1" applyFont="1" applyFill="1" applyBorder="1" applyAlignment="1">
      <alignment horizontal="center" vertical="center" wrapText="1"/>
      <protection/>
    </xf>
    <xf numFmtId="0" fontId="21" fillId="24" borderId="10" xfId="61" applyFont="1" applyFill="1" applyBorder="1" applyAlignment="1">
      <alignment horizontal="center" vertical="center" wrapText="1"/>
      <protection/>
    </xf>
    <xf numFmtId="0" fontId="21" fillId="24" borderId="10" xfId="61" applyFont="1" applyFill="1" applyBorder="1" applyAlignment="1">
      <alignment horizontal="center" vertical="center"/>
      <protection/>
    </xf>
    <xf numFmtId="192" fontId="21" fillId="24" borderId="10" xfId="61" applyNumberFormat="1" applyFont="1" applyFill="1" applyBorder="1" applyAlignment="1">
      <alignment horizontal="center" vertical="top"/>
      <protection/>
    </xf>
    <xf numFmtId="0" fontId="22" fillId="24" borderId="10" xfId="61" applyFont="1" applyFill="1" applyBorder="1" applyAlignment="1">
      <alignment horizontal="center" vertical="center" wrapText="1"/>
      <protection/>
    </xf>
    <xf numFmtId="0" fontId="22" fillId="24" borderId="10" xfId="61" applyFont="1" applyFill="1" applyBorder="1" applyAlignment="1">
      <alignment vertical="top" wrapText="1"/>
      <protection/>
    </xf>
    <xf numFmtId="0" fontId="22" fillId="24" borderId="10" xfId="61" applyFont="1" applyFill="1" applyBorder="1">
      <alignment/>
      <protection/>
    </xf>
    <xf numFmtId="193" fontId="21" fillId="24" borderId="10" xfId="61" applyNumberFormat="1" applyFont="1" applyFill="1" applyBorder="1" applyAlignment="1">
      <alignment horizontal="center" vertical="top"/>
      <protection/>
    </xf>
    <xf numFmtId="3" fontId="21" fillId="24" borderId="10" xfId="61" applyNumberFormat="1" applyFont="1" applyFill="1" applyBorder="1" applyAlignment="1">
      <alignment horizontal="center" vertical="top"/>
      <protection/>
    </xf>
    <xf numFmtId="0" fontId="22" fillId="24" borderId="10" xfId="61" applyFont="1" applyFill="1" applyBorder="1" applyAlignment="1">
      <alignment horizontal="center" vertical="center"/>
      <protection/>
    </xf>
    <xf numFmtId="0" fontId="21" fillId="24" borderId="10" xfId="61" applyFont="1" applyFill="1" applyBorder="1" applyAlignment="1">
      <alignment vertical="top"/>
      <protection/>
    </xf>
    <xf numFmtId="193" fontId="21" fillId="24" borderId="10" xfId="61" applyNumberFormat="1" applyFont="1" applyFill="1" applyBorder="1" applyAlignment="1">
      <alignment horizontal="center" vertical="center"/>
      <protection/>
    </xf>
    <xf numFmtId="0" fontId="21" fillId="24" borderId="15" xfId="61" applyFont="1" applyFill="1" applyBorder="1" applyAlignment="1">
      <alignment horizontal="center" vertical="center"/>
      <protection/>
    </xf>
    <xf numFmtId="192" fontId="21" fillId="24" borderId="10" xfId="61" applyNumberFormat="1" applyFont="1" applyFill="1" applyBorder="1" applyAlignment="1">
      <alignment horizontal="center" vertical="center"/>
      <protection/>
    </xf>
    <xf numFmtId="0" fontId="22" fillId="24" borderId="15" xfId="61" applyFont="1" applyFill="1" applyBorder="1" applyAlignment="1">
      <alignment horizontal="center" vertical="center"/>
      <protection/>
    </xf>
    <xf numFmtId="192" fontId="21" fillId="24" borderId="10" xfId="61" applyNumberFormat="1" applyFont="1" applyFill="1" applyBorder="1" applyAlignment="1">
      <alignment horizontal="center" vertical="center" wrapText="1"/>
      <protection/>
    </xf>
    <xf numFmtId="0" fontId="22" fillId="24" borderId="10" xfId="61" applyFont="1" applyFill="1" applyBorder="1" applyAlignment="1">
      <alignment wrapText="1"/>
      <protection/>
    </xf>
    <xf numFmtId="192" fontId="21" fillId="24" borderId="10" xfId="0" applyNumberFormat="1" applyFont="1" applyFill="1" applyBorder="1" applyAlignment="1">
      <alignment horizontal="center" vertical="center" wrapText="1"/>
    </xf>
    <xf numFmtId="193" fontId="21" fillId="24" borderId="10" xfId="61" applyNumberFormat="1" applyFont="1" applyFill="1" applyBorder="1" applyAlignment="1">
      <alignment horizontal="center" vertical="center" wrapText="1"/>
      <protection/>
    </xf>
    <xf numFmtId="0" fontId="21" fillId="24" borderId="10" xfId="61" applyFont="1" applyFill="1" applyBorder="1" applyAlignment="1">
      <alignment vertical="top" wrapText="1"/>
      <protection/>
    </xf>
    <xf numFmtId="0" fontId="21" fillId="24" borderId="14" xfId="61" applyFont="1" applyFill="1" applyBorder="1" applyAlignment="1">
      <alignment horizontal="center" vertical="center" wrapText="1"/>
      <protection/>
    </xf>
    <xf numFmtId="0" fontId="22" fillId="24" borderId="13" xfId="61" applyFont="1" applyFill="1" applyBorder="1" applyAlignment="1">
      <alignment horizontal="center" vertical="center" wrapText="1"/>
      <protection/>
    </xf>
    <xf numFmtId="2" fontId="21" fillId="24" borderId="10" xfId="61" applyNumberFormat="1" applyFont="1" applyFill="1" applyBorder="1" applyAlignment="1">
      <alignment horizontal="center" vertical="center" wrapText="1"/>
      <protection/>
    </xf>
    <xf numFmtId="0" fontId="21" fillId="24" borderId="15" xfId="58" applyFont="1" applyFill="1" applyBorder="1" applyAlignment="1">
      <alignment horizontal="center" vertical="center"/>
      <protection/>
    </xf>
    <xf numFmtId="0" fontId="0" fillId="25" borderId="0" xfId="0" applyFill="1" applyAlignment="1">
      <alignment/>
    </xf>
    <xf numFmtId="193" fontId="22" fillId="0" borderId="10" xfId="60" applyNumberFormat="1" applyFont="1" applyFill="1" applyBorder="1" applyAlignment="1">
      <alignment horizontal="center" vertical="center" wrapText="1"/>
      <protection/>
    </xf>
    <xf numFmtId="193" fontId="25" fillId="0" borderId="10" xfId="61" applyNumberFormat="1" applyFont="1" applyFill="1" applyBorder="1" applyAlignment="1">
      <alignment horizontal="center" vertical="center" wrapText="1"/>
      <protection/>
    </xf>
    <xf numFmtId="0" fontId="25" fillId="0" borderId="15" xfId="61" applyFont="1" applyFill="1" applyBorder="1" applyAlignment="1">
      <alignment horizontal="center" vertical="center"/>
      <protection/>
    </xf>
    <xf numFmtId="0" fontId="22" fillId="26" borderId="10" xfId="0" applyFont="1" applyFill="1" applyBorder="1" applyAlignment="1">
      <alignment horizontal="center" vertical="center" wrapText="1"/>
    </xf>
    <xf numFmtId="0" fontId="21" fillId="26" borderId="10" xfId="61" applyFont="1" applyFill="1" applyBorder="1" applyAlignment="1">
      <alignment horizontal="center" vertical="center" wrapText="1"/>
      <protection/>
    </xf>
    <xf numFmtId="0" fontId="22" fillId="26" borderId="10" xfId="0" applyFont="1" applyFill="1" applyBorder="1" applyAlignment="1">
      <alignment vertical="center" wrapText="1"/>
    </xf>
    <xf numFmtId="0" fontId="0" fillId="0" borderId="0" xfId="0" applyFill="1" applyAlignment="1">
      <alignment wrapText="1"/>
    </xf>
    <xf numFmtId="0" fontId="22" fillId="0" borderId="10" xfId="61" applyFont="1" applyFill="1" applyBorder="1" applyAlignment="1">
      <alignment horizontal="left" vertical="top" wrapText="1"/>
      <protection/>
    </xf>
    <xf numFmtId="193" fontId="22" fillId="0" borderId="14" xfId="60" applyNumberFormat="1" applyFont="1" applyFill="1" applyBorder="1" applyAlignment="1">
      <alignment horizontal="center" vertical="center" wrapText="1"/>
      <protection/>
    </xf>
    <xf numFmtId="0" fontId="21" fillId="0" borderId="10" xfId="60" applyFont="1" applyFill="1" applyBorder="1" applyAlignment="1">
      <alignment vertical="center" wrapText="1"/>
      <protection/>
    </xf>
    <xf numFmtId="0" fontId="22" fillId="0" borderId="10" xfId="60" applyFont="1" applyFill="1" applyBorder="1" applyAlignment="1">
      <alignment horizontal="center" vertical="center" wrapText="1"/>
      <protection/>
    </xf>
    <xf numFmtId="0" fontId="22" fillId="0" borderId="10" xfId="60" applyFont="1" applyFill="1" applyBorder="1" applyAlignment="1">
      <alignment vertical="top" wrapText="1"/>
      <protection/>
    </xf>
    <xf numFmtId="0" fontId="22" fillId="0" borderId="10" xfId="60" applyFont="1" applyFill="1" applyBorder="1" applyAlignment="1">
      <alignment vertical="center" wrapText="1"/>
      <protection/>
    </xf>
    <xf numFmtId="0" fontId="22" fillId="0" borderId="13" xfId="60" applyFont="1" applyFill="1" applyBorder="1" applyAlignment="1">
      <alignment vertical="center" wrapText="1"/>
      <protection/>
    </xf>
    <xf numFmtId="0" fontId="22" fillId="0" borderId="10" xfId="60" applyFont="1" applyFill="1" applyBorder="1" applyAlignment="1">
      <alignment horizontal="left" vertical="center" wrapText="1"/>
      <protection/>
    </xf>
    <xf numFmtId="3" fontId="22" fillId="0" borderId="10" xfId="61" applyNumberFormat="1" applyFont="1" applyFill="1" applyBorder="1" applyAlignment="1">
      <alignment horizontal="center" vertical="center"/>
      <protection/>
    </xf>
    <xf numFmtId="192" fontId="22" fillId="0" borderId="10" xfId="60" applyNumberFormat="1" applyFont="1" applyFill="1" applyBorder="1" applyAlignment="1">
      <alignment horizontal="center" vertical="center" wrapText="1"/>
      <protection/>
    </xf>
    <xf numFmtId="0" fontId="26" fillId="0" borderId="10" xfId="53" applyFont="1" applyFill="1" applyBorder="1" applyAlignment="1">
      <alignment vertical="justify" wrapText="1"/>
      <protection/>
    </xf>
    <xf numFmtId="0" fontId="21" fillId="0" borderId="10" xfId="53" applyFont="1" applyFill="1" applyBorder="1" applyAlignment="1">
      <alignment vertical="justify" wrapText="1"/>
      <protection/>
    </xf>
    <xf numFmtId="0" fontId="22" fillId="0" borderId="13" xfId="61" applyFont="1" applyFill="1" applyBorder="1" applyAlignment="1">
      <alignment horizontal="left" vertical="top"/>
      <protection/>
    </xf>
    <xf numFmtId="0" fontId="22" fillId="0" borderId="10" xfId="0" applyFont="1" applyFill="1" applyBorder="1" applyAlignment="1">
      <alignment horizontal="justify" vertical="top" wrapText="1"/>
    </xf>
    <xf numFmtId="0" fontId="26" fillId="0" borderId="10" xfId="0" applyFont="1" applyFill="1" applyBorder="1" applyAlignment="1">
      <alignment horizontal="center" vertical="top" wrapText="1"/>
    </xf>
    <xf numFmtId="0" fontId="21" fillId="0" borderId="10" xfId="61" applyFont="1" applyFill="1" applyBorder="1" applyAlignment="1">
      <alignment horizontal="center"/>
      <protection/>
    </xf>
    <xf numFmtId="0" fontId="22" fillId="0" borderId="14" xfId="60" applyFont="1" applyFill="1" applyBorder="1" applyAlignment="1">
      <alignment horizontal="center" vertical="center" wrapText="1"/>
      <protection/>
    </xf>
    <xf numFmtId="0" fontId="22" fillId="26" borderId="10" xfId="61" applyFont="1" applyFill="1" applyBorder="1" applyAlignment="1">
      <alignment vertical="top" wrapText="1"/>
      <protection/>
    </xf>
    <xf numFmtId="0" fontId="21" fillId="26" borderId="15" xfId="61" applyFont="1" applyFill="1" applyBorder="1" applyAlignment="1">
      <alignment horizontal="center" vertical="center" wrapText="1"/>
      <protection/>
    </xf>
    <xf numFmtId="0" fontId="22" fillId="26" borderId="10" xfId="61" applyFont="1" applyFill="1" applyBorder="1" applyAlignment="1">
      <alignment horizontal="center" vertical="center" wrapText="1"/>
      <protection/>
    </xf>
    <xf numFmtId="193" fontId="21" fillId="24" borderId="11" xfId="61" applyNumberFormat="1" applyFont="1" applyFill="1" applyBorder="1" applyAlignment="1">
      <alignment horizontal="center" vertical="center" wrapText="1"/>
      <protection/>
    </xf>
    <xf numFmtId="0" fontId="31" fillId="24" borderId="10" xfId="0" applyFont="1" applyFill="1" applyBorder="1" applyAlignment="1">
      <alignment horizontal="center" vertical="center"/>
    </xf>
    <xf numFmtId="0" fontId="31" fillId="24" borderId="10" xfId="0" applyFont="1" applyFill="1" applyBorder="1" applyAlignment="1">
      <alignment/>
    </xf>
    <xf numFmtId="0" fontId="22" fillId="24" borderId="13" xfId="61" applyFont="1" applyFill="1" applyBorder="1" applyAlignment="1">
      <alignment vertical="top" wrapText="1"/>
      <protection/>
    </xf>
    <xf numFmtId="0" fontId="22" fillId="26" borderId="10" xfId="0" applyFont="1" applyFill="1" applyBorder="1" applyAlignment="1">
      <alignment horizontal="center" vertical="center"/>
    </xf>
    <xf numFmtId="0" fontId="22" fillId="26" borderId="10" xfId="61" applyFont="1" applyFill="1" applyBorder="1" applyAlignment="1">
      <alignment horizontal="center" vertical="center"/>
      <protection/>
    </xf>
    <xf numFmtId="0" fontId="21" fillId="26" borderId="11" xfId="61" applyFont="1" applyFill="1" applyBorder="1" applyAlignment="1">
      <alignment horizontal="center" vertical="center"/>
      <protection/>
    </xf>
    <xf numFmtId="0" fontId="22" fillId="24" borderId="10" xfId="0" applyFont="1" applyFill="1" applyBorder="1" applyAlignment="1">
      <alignment horizontal="center" vertical="center" wrapText="1"/>
    </xf>
    <xf numFmtId="192" fontId="22" fillId="24" borderId="10" xfId="0" applyNumberFormat="1" applyFont="1" applyFill="1" applyBorder="1" applyAlignment="1">
      <alignment horizontal="center" vertical="center" wrapText="1"/>
    </xf>
    <xf numFmtId="0" fontId="22" fillId="24" borderId="14" xfId="61" applyFont="1" applyFill="1" applyBorder="1" applyAlignment="1">
      <alignment horizontal="center" vertical="top"/>
      <protection/>
    </xf>
    <xf numFmtId="0" fontId="26" fillId="24" borderId="14" xfId="0" applyFont="1" applyFill="1" applyBorder="1" applyAlignment="1">
      <alignment horizontal="center" vertical="top" wrapText="1"/>
    </xf>
    <xf numFmtId="193" fontId="21" fillId="24" borderId="14" xfId="0" applyNumberFormat="1" applyFont="1" applyFill="1" applyBorder="1" applyAlignment="1">
      <alignment horizontal="center" vertical="top" wrapText="1"/>
    </xf>
    <xf numFmtId="0" fontId="21" fillId="24" borderId="14" xfId="61" applyFont="1" applyFill="1" applyBorder="1" applyAlignment="1">
      <alignment/>
      <protection/>
    </xf>
    <xf numFmtId="0" fontId="22" fillId="24" borderId="10" xfId="61" applyFont="1" applyFill="1" applyBorder="1" applyAlignment="1">
      <alignment vertical="center"/>
      <protection/>
    </xf>
    <xf numFmtId="0" fontId="21" fillId="24" borderId="10" xfId="61" applyFont="1" applyFill="1" applyBorder="1" applyAlignment="1">
      <alignment/>
      <protection/>
    </xf>
    <xf numFmtId="0" fontId="21" fillId="24" borderId="10" xfId="61" applyFont="1" applyFill="1" applyBorder="1">
      <alignment/>
      <protection/>
    </xf>
    <xf numFmtId="0" fontId="21" fillId="24" borderId="10" xfId="61" applyFont="1" applyFill="1" applyBorder="1" applyAlignment="1">
      <alignment horizontal="center" vertical="top"/>
      <protection/>
    </xf>
    <xf numFmtId="0" fontId="21" fillId="27" borderId="10" xfId="61" applyFont="1" applyFill="1" applyBorder="1" applyAlignment="1">
      <alignment horizontal="center" vertical="center" wrapText="1"/>
      <protection/>
    </xf>
    <xf numFmtId="0" fontId="21" fillId="28" borderId="10" xfId="0" applyFont="1" applyFill="1" applyBorder="1" applyAlignment="1">
      <alignment horizontal="center" vertical="center" wrapText="1"/>
    </xf>
    <xf numFmtId="0" fontId="22" fillId="28" borderId="10" xfId="61" applyFont="1" applyFill="1" applyBorder="1">
      <alignment/>
      <protection/>
    </xf>
    <xf numFmtId="0" fontId="21" fillId="28" borderId="10" xfId="61" applyFont="1" applyFill="1" applyBorder="1" applyAlignment="1">
      <alignment vertical="top"/>
      <protection/>
    </xf>
    <xf numFmtId="192" fontId="21" fillId="28" borderId="10" xfId="61" applyNumberFormat="1" applyFont="1" applyFill="1" applyBorder="1" applyAlignment="1">
      <alignment horizontal="center" vertical="top"/>
      <protection/>
    </xf>
    <xf numFmtId="0" fontId="21" fillId="28" borderId="10" xfId="61" applyFont="1" applyFill="1" applyBorder="1" applyAlignment="1">
      <alignment horizontal="center" vertical="center" wrapText="1"/>
      <protection/>
    </xf>
    <xf numFmtId="193" fontId="21" fillId="28" borderId="10" xfId="61" applyNumberFormat="1" applyFont="1" applyFill="1" applyBorder="1" applyAlignment="1">
      <alignment horizontal="center" vertical="top"/>
      <protection/>
    </xf>
    <xf numFmtId="0" fontId="21" fillId="29" borderId="10" xfId="61" applyFont="1" applyFill="1" applyBorder="1" applyAlignment="1">
      <alignment horizontal="center" vertical="center"/>
      <protection/>
    </xf>
    <xf numFmtId="0" fontId="21" fillId="29" borderId="10" xfId="61" applyFont="1" applyFill="1" applyBorder="1" applyAlignment="1">
      <alignment horizontal="center" vertical="center" wrapText="1"/>
      <protection/>
    </xf>
    <xf numFmtId="0" fontId="22" fillId="29" borderId="10" xfId="61" applyFont="1" applyFill="1" applyBorder="1" applyAlignment="1">
      <alignment horizontal="center" vertical="center"/>
      <protection/>
    </xf>
    <xf numFmtId="0" fontId="22" fillId="29" borderId="10" xfId="61" applyFont="1" applyFill="1" applyBorder="1">
      <alignment/>
      <protection/>
    </xf>
    <xf numFmtId="0" fontId="21" fillId="26" borderId="11" xfId="61" applyFont="1" applyFill="1" applyBorder="1" applyAlignment="1">
      <alignment horizontal="center" vertical="center" wrapText="1"/>
      <protection/>
    </xf>
    <xf numFmtId="0" fontId="22" fillId="26" borderId="16" xfId="61" applyFont="1" applyFill="1" applyBorder="1" applyAlignment="1">
      <alignment horizontal="center" vertical="center" wrapText="1"/>
      <protection/>
    </xf>
    <xf numFmtId="0" fontId="22" fillId="26" borderId="10" xfId="0" applyFont="1" applyFill="1" applyBorder="1" applyAlignment="1">
      <alignment vertical="top" wrapText="1"/>
    </xf>
    <xf numFmtId="0" fontId="22" fillId="24" borderId="13" xfId="61" applyFont="1" applyFill="1" applyBorder="1" applyAlignment="1">
      <alignment vertical="center" wrapText="1"/>
      <protection/>
    </xf>
    <xf numFmtId="1" fontId="21" fillId="24" borderId="10" xfId="61" applyNumberFormat="1" applyFont="1" applyFill="1" applyBorder="1" applyAlignment="1">
      <alignment horizontal="center" vertical="top"/>
      <protection/>
    </xf>
    <xf numFmtId="0" fontId="23" fillId="24" borderId="10" xfId="61" applyFont="1" applyFill="1" applyBorder="1" applyAlignment="1">
      <alignment horizontal="center" vertical="center"/>
      <protection/>
    </xf>
    <xf numFmtId="0" fontId="22" fillId="24" borderId="10" xfId="61" applyFont="1" applyFill="1" applyBorder="1" applyAlignment="1">
      <alignment vertical="center" wrapText="1"/>
      <protection/>
    </xf>
    <xf numFmtId="0" fontId="21" fillId="24" borderId="10" xfId="61" applyNumberFormat="1" applyFont="1" applyFill="1" applyBorder="1" applyAlignment="1">
      <alignment horizontal="center" vertical="top"/>
      <protection/>
    </xf>
    <xf numFmtId="0" fontId="0" fillId="24" borderId="0" xfId="0" applyFill="1" applyAlignment="1">
      <alignment/>
    </xf>
    <xf numFmtId="0" fontId="22" fillId="24" borderId="15" xfId="61" applyFont="1" applyFill="1" applyBorder="1" applyAlignment="1">
      <alignment horizontal="center" vertical="center" wrapText="1"/>
      <protection/>
    </xf>
    <xf numFmtId="0" fontId="22" fillId="26" borderId="14" xfId="61" applyFont="1" applyFill="1" applyBorder="1" applyAlignment="1">
      <alignment horizontal="center" vertical="center" wrapText="1"/>
      <protection/>
    </xf>
    <xf numFmtId="192" fontId="22" fillId="26" borderId="10" xfId="0" applyNumberFormat="1" applyFont="1" applyFill="1" applyBorder="1" applyAlignment="1">
      <alignment horizontal="center" vertical="center" wrapText="1"/>
    </xf>
    <xf numFmtId="0" fontId="22" fillId="26" borderId="10" xfId="0" applyFont="1" applyFill="1" applyBorder="1" applyAlignment="1">
      <alignment horizontal="justify" vertical="center"/>
    </xf>
    <xf numFmtId="0" fontId="22" fillId="26" borderId="16" xfId="61" applyFont="1" applyFill="1" applyBorder="1" applyAlignment="1">
      <alignment horizontal="center" vertical="center"/>
      <protection/>
    </xf>
    <xf numFmtId="0" fontId="21" fillId="24" borderId="10" xfId="61" applyFont="1" applyFill="1" applyBorder="1" applyAlignment="1">
      <alignment horizontal="center" vertical="top" wrapText="1"/>
      <protection/>
    </xf>
    <xf numFmtId="0" fontId="22" fillId="26" borderId="11" xfId="61" applyFont="1" applyFill="1" applyBorder="1" applyAlignment="1">
      <alignment horizontal="center" vertical="center"/>
      <protection/>
    </xf>
    <xf numFmtId="0" fontId="21" fillId="26" borderId="14" xfId="61" applyFont="1" applyFill="1" applyBorder="1" applyAlignment="1">
      <alignment horizontal="left"/>
      <protection/>
    </xf>
    <xf numFmtId="0" fontId="21" fillId="26" borderId="10" xfId="61" applyFont="1" applyFill="1" applyBorder="1" applyAlignment="1">
      <alignment horizontal="left"/>
      <protection/>
    </xf>
    <xf numFmtId="0" fontId="22" fillId="24" borderId="13" xfId="60" applyFont="1" applyFill="1" applyBorder="1" applyAlignment="1">
      <alignment horizontal="center" vertical="center" wrapText="1"/>
      <protection/>
    </xf>
    <xf numFmtId="193" fontId="22" fillId="24" borderId="10" xfId="61" applyNumberFormat="1" applyFont="1" applyFill="1" applyBorder="1" applyAlignment="1">
      <alignment horizontal="center" vertical="center" wrapText="1"/>
      <protection/>
    </xf>
    <xf numFmtId="0" fontId="0" fillId="24" borderId="13" xfId="0" applyFont="1" applyFill="1" applyBorder="1" applyAlignment="1">
      <alignment horizontal="left" vertical="top" wrapText="1"/>
    </xf>
    <xf numFmtId="0" fontId="22" fillId="0" borderId="10" xfId="60" applyNumberFormat="1" applyFont="1" applyFill="1" applyBorder="1" applyAlignment="1">
      <alignment horizontal="center" vertical="center" wrapText="1"/>
      <protection/>
    </xf>
    <xf numFmtId="0" fontId="22" fillId="26" borderId="10" xfId="60" applyFont="1" applyFill="1" applyBorder="1" applyAlignment="1">
      <alignment horizontal="center" vertical="center" wrapText="1"/>
      <protection/>
    </xf>
    <xf numFmtId="193" fontId="21" fillId="24" borderId="10" xfId="60" applyNumberFormat="1" applyFont="1" applyFill="1" applyBorder="1" applyAlignment="1">
      <alignment horizontal="center" vertical="center" wrapText="1"/>
      <protection/>
    </xf>
    <xf numFmtId="0" fontId="21" fillId="24" borderId="10" xfId="60" applyFont="1" applyFill="1" applyBorder="1" applyAlignment="1">
      <alignment vertical="center" wrapText="1"/>
      <protection/>
    </xf>
    <xf numFmtId="0" fontId="21" fillId="24" borderId="11" xfId="60" applyFont="1" applyFill="1" applyBorder="1" applyAlignment="1">
      <alignment vertical="center" wrapText="1"/>
      <protection/>
    </xf>
    <xf numFmtId="0" fontId="22" fillId="24" borderId="10" xfId="61" applyFont="1" applyFill="1" applyBorder="1" applyAlignment="1">
      <alignment horizontal="center" vertical="top" wrapText="1"/>
      <protection/>
    </xf>
    <xf numFmtId="0" fontId="22" fillId="24" borderId="10" xfId="61" applyFont="1" applyFill="1" applyBorder="1" applyAlignment="1">
      <alignment horizontal="center" wrapText="1"/>
      <protection/>
    </xf>
    <xf numFmtId="193" fontId="21" fillId="27" borderId="10" xfId="61" applyNumberFormat="1" applyFont="1" applyFill="1" applyBorder="1" applyAlignment="1">
      <alignment horizontal="center" vertical="center" wrapText="1"/>
      <protection/>
    </xf>
    <xf numFmtId="0" fontId="21" fillId="24" borderId="10" xfId="61" applyNumberFormat="1" applyFont="1" applyFill="1" applyBorder="1" applyAlignment="1">
      <alignment horizontal="center" vertical="center" wrapText="1"/>
      <protection/>
    </xf>
    <xf numFmtId="192" fontId="22" fillId="24" borderId="10" xfId="61" applyNumberFormat="1" applyFont="1" applyFill="1" applyBorder="1" applyAlignment="1">
      <alignment horizontal="center" vertical="center" wrapText="1"/>
      <protection/>
    </xf>
    <xf numFmtId="0" fontId="22" fillId="0" borderId="14" xfId="60" applyFont="1" applyFill="1" applyBorder="1" applyAlignment="1">
      <alignment horizontal="left" vertical="center" wrapText="1"/>
      <protection/>
    </xf>
    <xf numFmtId="0" fontId="22" fillId="26" borderId="15" xfId="61" applyFont="1" applyFill="1" applyBorder="1" applyAlignment="1">
      <alignment horizontal="center" vertical="center" wrapText="1"/>
      <protection/>
    </xf>
    <xf numFmtId="0" fontId="0" fillId="24" borderId="10" xfId="0" applyFont="1" applyFill="1" applyBorder="1" applyAlignment="1">
      <alignment/>
    </xf>
    <xf numFmtId="0" fontId="21" fillId="24" borderId="10" xfId="60" applyFont="1" applyFill="1" applyBorder="1" applyAlignment="1">
      <alignment horizontal="center" vertical="center" wrapText="1"/>
      <protection/>
    </xf>
    <xf numFmtId="193" fontId="22" fillId="0" borderId="10" xfId="57" applyNumberFormat="1" applyFont="1" applyFill="1" applyBorder="1" applyAlignment="1">
      <alignment horizontal="center" vertical="center"/>
      <protection/>
    </xf>
    <xf numFmtId="0" fontId="22" fillId="26" borderId="15" xfId="0" applyFont="1" applyFill="1" applyBorder="1" applyAlignment="1">
      <alignment horizontal="center" vertical="center" wrapText="1"/>
    </xf>
    <xf numFmtId="0" fontId="22" fillId="26" borderId="11" xfId="60" applyFont="1" applyFill="1" applyBorder="1" applyAlignment="1">
      <alignment horizontal="center" vertical="center" wrapText="1"/>
      <protection/>
    </xf>
    <xf numFmtId="0" fontId="26" fillId="26" borderId="10" xfId="0" applyFont="1" applyFill="1" applyBorder="1" applyAlignment="1">
      <alignment horizontal="center" vertical="center" wrapText="1"/>
    </xf>
    <xf numFmtId="0" fontId="22" fillId="24" borderId="14" xfId="61" applyFont="1" applyFill="1" applyBorder="1" applyAlignment="1">
      <alignment horizontal="center" vertical="center" wrapText="1"/>
      <protection/>
    </xf>
    <xf numFmtId="0" fontId="21" fillId="26" borderId="10" xfId="61" applyFont="1" applyFill="1" applyBorder="1" applyAlignment="1">
      <alignment vertical="top" wrapText="1"/>
      <protection/>
    </xf>
    <xf numFmtId="0" fontId="22" fillId="26" borderId="18" xfId="61" applyFont="1" applyFill="1" applyBorder="1" applyAlignment="1">
      <alignment horizontal="center" vertical="center" wrapText="1"/>
      <protection/>
    </xf>
    <xf numFmtId="0" fontId="22" fillId="26" borderId="11" xfId="61" applyFont="1" applyFill="1" applyBorder="1" applyAlignment="1">
      <alignment horizontal="center" vertical="top" wrapText="1"/>
      <protection/>
    </xf>
    <xf numFmtId="0" fontId="33" fillId="24" borderId="10" xfId="61" applyFont="1" applyFill="1" applyBorder="1" applyAlignment="1">
      <alignment horizontal="center" vertical="center"/>
      <protection/>
    </xf>
    <xf numFmtId="0" fontId="33" fillId="24" borderId="10" xfId="61" applyFont="1" applyFill="1" applyBorder="1" applyAlignment="1">
      <alignment vertical="top"/>
      <protection/>
    </xf>
    <xf numFmtId="0" fontId="22" fillId="26" borderId="10" xfId="61" applyFont="1" applyFill="1" applyBorder="1" applyAlignment="1">
      <alignment horizontal="center" vertical="top" wrapText="1"/>
      <protection/>
    </xf>
    <xf numFmtId="3" fontId="22" fillId="0" borderId="13" xfId="61" applyNumberFormat="1" applyFont="1" applyFill="1" applyBorder="1" applyAlignment="1">
      <alignment horizontal="center" vertical="center"/>
      <protection/>
    </xf>
    <xf numFmtId="0" fontId="21" fillId="24" borderId="13" xfId="61" applyFont="1" applyFill="1" applyBorder="1" applyAlignment="1">
      <alignment horizontal="center" vertical="top" wrapText="1"/>
      <protection/>
    </xf>
    <xf numFmtId="0" fontId="22" fillId="0" borderId="13" xfId="60" applyFont="1" applyFill="1" applyBorder="1" applyAlignment="1">
      <alignment horizontal="center" vertical="center" wrapText="1"/>
      <protection/>
    </xf>
    <xf numFmtId="0" fontId="21" fillId="0" borderId="0" xfId="60" applyFont="1" applyFill="1" applyBorder="1" applyAlignment="1">
      <alignment vertical="center" wrapText="1"/>
      <protection/>
    </xf>
    <xf numFmtId="0" fontId="21" fillId="0" borderId="10" xfId="60" applyFont="1" applyFill="1" applyBorder="1" applyAlignment="1">
      <alignment horizontal="left" vertical="center" wrapText="1"/>
      <protection/>
    </xf>
    <xf numFmtId="193" fontId="21" fillId="0" borderId="14" xfId="61" applyNumberFormat="1" applyFont="1" applyFill="1" applyBorder="1" applyAlignment="1">
      <alignment horizontal="center" vertical="center" wrapText="1"/>
      <protection/>
    </xf>
    <xf numFmtId="0" fontId="22" fillId="26" borderId="13" xfId="0" applyFont="1" applyFill="1" applyBorder="1" applyAlignment="1">
      <alignment horizontal="center" vertical="center" wrapText="1"/>
    </xf>
    <xf numFmtId="0" fontId="22" fillId="0" borderId="14" xfId="61" applyFont="1" applyFill="1" applyBorder="1" applyAlignment="1">
      <alignment horizontal="left" vertical="center" wrapText="1"/>
      <protection/>
    </xf>
    <xf numFmtId="3" fontId="22" fillId="0" borderId="10" xfId="60" applyNumberFormat="1" applyFont="1" applyFill="1" applyBorder="1" applyAlignment="1">
      <alignment horizontal="center" vertical="center" wrapText="1"/>
      <protection/>
    </xf>
    <xf numFmtId="0" fontId="22" fillId="26" borderId="14" xfId="0" applyFont="1" applyFill="1" applyBorder="1" applyAlignment="1">
      <alignment horizontal="center" vertical="center" wrapText="1"/>
    </xf>
    <xf numFmtId="0" fontId="22" fillId="26" borderId="13" xfId="61" applyFont="1" applyFill="1" applyBorder="1" applyAlignment="1">
      <alignment horizontal="center" vertical="center" wrapText="1"/>
      <protection/>
    </xf>
    <xf numFmtId="193" fontId="22" fillId="0" borderId="10" xfId="60" applyNumberFormat="1" applyFont="1" applyFill="1" applyBorder="1" applyAlignment="1">
      <alignment vertical="center" wrapText="1"/>
      <protection/>
    </xf>
    <xf numFmtId="0" fontId="21" fillId="0" borderId="10" xfId="0" applyNumberFormat="1" applyFont="1" applyFill="1" applyBorder="1" applyAlignment="1">
      <alignment horizontal="left" vertical="center" wrapText="1"/>
    </xf>
    <xf numFmtId="0" fontId="22" fillId="0" borderId="10" xfId="0" applyNumberFormat="1" applyFont="1" applyFill="1" applyBorder="1" applyAlignment="1">
      <alignment horizontal="center" vertical="center" wrapText="1"/>
    </xf>
    <xf numFmtId="0" fontId="22" fillId="0" borderId="13" xfId="61" applyNumberFormat="1" applyFont="1" applyFill="1" applyBorder="1" applyAlignment="1">
      <alignment horizontal="center" vertical="center" wrapText="1"/>
      <protection/>
    </xf>
    <xf numFmtId="0" fontId="22" fillId="0" borderId="14" xfId="60" applyFont="1" applyFill="1" applyBorder="1" applyAlignment="1">
      <alignment vertical="center" wrapText="1"/>
      <protection/>
    </xf>
    <xf numFmtId="0" fontId="22" fillId="30" borderId="10" xfId="61" applyFont="1" applyFill="1" applyBorder="1">
      <alignment/>
      <protection/>
    </xf>
    <xf numFmtId="0" fontId="21" fillId="30" borderId="10" xfId="61" applyFont="1" applyFill="1" applyBorder="1" applyAlignment="1">
      <alignment horizontal="center" vertical="center" wrapText="1"/>
      <protection/>
    </xf>
    <xf numFmtId="0" fontId="22" fillId="26" borderId="10" xfId="61" applyFont="1" applyFill="1" applyBorder="1">
      <alignment/>
      <protection/>
    </xf>
    <xf numFmtId="192" fontId="21" fillId="30" borderId="10" xfId="61" applyNumberFormat="1" applyFont="1" applyFill="1" applyBorder="1" applyAlignment="1">
      <alignment horizontal="center" vertical="center" wrapText="1"/>
      <protection/>
    </xf>
    <xf numFmtId="0" fontId="22" fillId="30" borderId="10" xfId="61" applyFont="1" applyFill="1" applyBorder="1" applyAlignment="1">
      <alignment wrapText="1"/>
      <protection/>
    </xf>
    <xf numFmtId="192" fontId="21" fillId="31" borderId="10" xfId="61" applyNumberFormat="1" applyFont="1" applyFill="1" applyBorder="1" applyAlignment="1">
      <alignment horizontal="center" vertical="center" wrapText="1"/>
      <protection/>
    </xf>
    <xf numFmtId="0" fontId="22" fillId="31" borderId="10" xfId="61" applyFont="1" applyFill="1" applyBorder="1">
      <alignment/>
      <protection/>
    </xf>
    <xf numFmtId="0" fontId="21" fillId="31" borderId="10" xfId="61" applyFont="1" applyFill="1" applyBorder="1" applyAlignment="1">
      <alignment vertical="top"/>
      <protection/>
    </xf>
    <xf numFmtId="0" fontId="21" fillId="31" borderId="10" xfId="61" applyFont="1" applyFill="1" applyBorder="1" applyAlignment="1">
      <alignment horizontal="center" vertical="center" wrapText="1"/>
      <protection/>
    </xf>
    <xf numFmtId="0" fontId="21" fillId="32" borderId="10" xfId="61" applyFont="1" applyFill="1" applyBorder="1" applyAlignment="1">
      <alignment horizontal="center" vertical="center" wrapText="1"/>
      <protection/>
    </xf>
    <xf numFmtId="192" fontId="21" fillId="32" borderId="10" xfId="61" applyNumberFormat="1" applyFont="1" applyFill="1" applyBorder="1" applyAlignment="1">
      <alignment horizontal="center" vertical="center" wrapText="1"/>
      <protection/>
    </xf>
    <xf numFmtId="0" fontId="22" fillId="32" borderId="10" xfId="61" applyFont="1" applyFill="1" applyBorder="1" applyAlignment="1">
      <alignment wrapText="1"/>
      <protection/>
    </xf>
    <xf numFmtId="0" fontId="22" fillId="32" borderId="10" xfId="61" applyFont="1" applyFill="1" applyBorder="1">
      <alignment/>
      <protection/>
    </xf>
    <xf numFmtId="0" fontId="21" fillId="0" borderId="14" xfId="56" applyFont="1" applyFill="1" applyBorder="1" applyAlignment="1">
      <alignment horizontal="justify" vertical="center" wrapText="1"/>
      <protection/>
    </xf>
    <xf numFmtId="0" fontId="21" fillId="0" borderId="14" xfId="0" applyFont="1" applyFill="1" applyBorder="1" applyAlignment="1">
      <alignment horizontal="center" vertical="center" wrapText="1"/>
    </xf>
    <xf numFmtId="0" fontId="21" fillId="0" borderId="14" xfId="56" applyNumberFormat="1" applyFont="1" applyFill="1" applyBorder="1" applyAlignment="1">
      <alignment horizontal="center" vertical="center" wrapText="1"/>
      <protection/>
    </xf>
    <xf numFmtId="192" fontId="21" fillId="0" borderId="14" xfId="0" applyNumberFormat="1" applyFont="1" applyFill="1" applyBorder="1" applyAlignment="1">
      <alignment horizontal="center" vertical="center" wrapText="1"/>
    </xf>
    <xf numFmtId="0" fontId="21" fillId="0" borderId="14" xfId="58" applyFont="1" applyFill="1" applyBorder="1" applyAlignment="1">
      <alignment horizontal="center" vertical="center" wrapText="1"/>
      <protection/>
    </xf>
    <xf numFmtId="0" fontId="21" fillId="0" borderId="15" xfId="60" applyFont="1" applyFill="1" applyBorder="1" applyAlignment="1">
      <alignment horizontal="center" vertical="center" wrapText="1"/>
      <protection/>
    </xf>
    <xf numFmtId="0" fontId="22" fillId="24" borderId="10" xfId="60" applyFont="1" applyFill="1" applyBorder="1" applyAlignment="1">
      <alignment horizontal="center" vertical="center" wrapText="1"/>
      <protection/>
    </xf>
    <xf numFmtId="0" fontId="22" fillId="0" borderId="13" xfId="61" applyFont="1" applyFill="1" applyBorder="1" applyAlignment="1">
      <alignment wrapText="1"/>
      <protection/>
    </xf>
    <xf numFmtId="192" fontId="21" fillId="24" borderId="10" xfId="60" applyNumberFormat="1" applyFont="1" applyFill="1" applyBorder="1" applyAlignment="1">
      <alignment horizontal="center" vertical="center" wrapText="1"/>
      <protection/>
    </xf>
    <xf numFmtId="0" fontId="22" fillId="24" borderId="15" xfId="60" applyFont="1" applyFill="1" applyBorder="1" applyAlignment="1">
      <alignment horizontal="center" vertical="center" wrapText="1"/>
      <protection/>
    </xf>
    <xf numFmtId="192" fontId="22" fillId="24" borderId="10" xfId="60" applyNumberFormat="1" applyFont="1" applyFill="1" applyBorder="1" applyAlignment="1">
      <alignment horizontal="center" vertical="center" wrapText="1"/>
      <protection/>
    </xf>
    <xf numFmtId="1" fontId="21" fillId="0" borderId="10" xfId="0" applyNumberFormat="1" applyFont="1" applyFill="1" applyBorder="1" applyAlignment="1">
      <alignment horizontal="center" vertical="center" wrapText="1"/>
    </xf>
    <xf numFmtId="192" fontId="21" fillId="0" borderId="10" xfId="60" applyNumberFormat="1" applyFont="1" applyFill="1" applyBorder="1" applyAlignment="1">
      <alignment horizontal="center" vertical="center" wrapText="1"/>
      <protection/>
    </xf>
    <xf numFmtId="0" fontId="21" fillId="31" borderId="10" xfId="60" applyFont="1" applyFill="1" applyBorder="1" applyAlignment="1">
      <alignment horizontal="center" vertical="center" wrapText="1"/>
      <protection/>
    </xf>
    <xf numFmtId="1" fontId="21" fillId="31" borderId="10" xfId="0" applyNumberFormat="1" applyFont="1" applyFill="1" applyBorder="1" applyAlignment="1">
      <alignment horizontal="center" vertical="center" wrapText="1"/>
    </xf>
    <xf numFmtId="192" fontId="21" fillId="31" borderId="10" xfId="60" applyNumberFormat="1" applyFont="1" applyFill="1" applyBorder="1" applyAlignment="1">
      <alignment horizontal="center" vertical="center" wrapText="1"/>
      <protection/>
    </xf>
    <xf numFmtId="0" fontId="21" fillId="31" borderId="11" xfId="61" applyFont="1" applyFill="1" applyBorder="1" applyAlignment="1">
      <alignment horizontal="center" vertical="center"/>
      <protection/>
    </xf>
    <xf numFmtId="0" fontId="0" fillId="31" borderId="10" xfId="0" applyFont="1" applyFill="1" applyBorder="1" applyAlignment="1">
      <alignment/>
    </xf>
    <xf numFmtId="0" fontId="21" fillId="31" borderId="10" xfId="61" applyFont="1" applyFill="1" applyBorder="1" applyAlignment="1">
      <alignment horizontal="center" vertical="center"/>
      <protection/>
    </xf>
    <xf numFmtId="192" fontId="21" fillId="31" borderId="10" xfId="61" applyNumberFormat="1" applyFont="1" applyFill="1" applyBorder="1" applyAlignment="1">
      <alignment horizontal="center" vertical="center"/>
      <protection/>
    </xf>
    <xf numFmtId="0" fontId="22" fillId="31" borderId="15" xfId="61" applyFont="1" applyFill="1" applyBorder="1">
      <alignment/>
      <protection/>
    </xf>
    <xf numFmtId="0" fontId="0" fillId="33" borderId="10" xfId="0" applyFill="1" applyBorder="1" applyAlignment="1">
      <alignment/>
    </xf>
    <xf numFmtId="0" fontId="21" fillId="27" borderId="14" xfId="61" applyFont="1" applyFill="1" applyBorder="1" applyAlignment="1">
      <alignment horizontal="center" vertical="center" wrapText="1"/>
      <protection/>
    </xf>
    <xf numFmtId="0" fontId="21" fillId="27" borderId="15" xfId="58" applyFont="1" applyFill="1" applyBorder="1" applyAlignment="1">
      <alignment horizontal="center" vertical="center"/>
      <protection/>
    </xf>
    <xf numFmtId="0" fontId="21" fillId="27" borderId="10" xfId="61" applyFont="1" applyFill="1" applyBorder="1">
      <alignment/>
      <protection/>
    </xf>
    <xf numFmtId="0" fontId="21" fillId="28" borderId="10" xfId="61" applyFont="1" applyFill="1" applyBorder="1" applyAlignment="1">
      <alignment horizontal="center" vertical="center"/>
      <protection/>
    </xf>
    <xf numFmtId="193" fontId="21" fillId="28" borderId="10" xfId="61" applyNumberFormat="1" applyFont="1" applyFill="1" applyBorder="1" applyAlignment="1">
      <alignment horizontal="center" vertical="center" wrapText="1"/>
      <protection/>
    </xf>
    <xf numFmtId="0" fontId="21" fillId="28" borderId="10" xfId="61" applyFont="1" applyFill="1" applyBorder="1" applyAlignment="1">
      <alignment horizontal="center" vertical="top"/>
      <protection/>
    </xf>
    <xf numFmtId="0" fontId="22" fillId="28" borderId="15" xfId="61" applyFont="1" applyFill="1" applyBorder="1" applyAlignment="1">
      <alignment horizontal="center" vertical="center"/>
      <protection/>
    </xf>
    <xf numFmtId="0" fontId="22" fillId="28" borderId="10" xfId="61" applyFont="1" applyFill="1" applyBorder="1" applyAlignment="1">
      <alignment horizontal="center" vertical="center" wrapText="1"/>
      <protection/>
    </xf>
    <xf numFmtId="192" fontId="21" fillId="28" borderId="10" xfId="61" applyNumberFormat="1" applyFont="1" applyFill="1" applyBorder="1" applyAlignment="1">
      <alignment horizontal="center" vertical="center" wrapText="1"/>
      <protection/>
    </xf>
    <xf numFmtId="0" fontId="22" fillId="28" borderId="10" xfId="61" applyFont="1" applyFill="1" applyBorder="1" applyAlignment="1">
      <alignment wrapText="1"/>
      <protection/>
    </xf>
    <xf numFmtId="0" fontId="22" fillId="28" borderId="10" xfId="61" applyFont="1" applyFill="1" applyBorder="1" applyAlignment="1">
      <alignment vertical="top" wrapText="1"/>
      <protection/>
    </xf>
    <xf numFmtId="0" fontId="21" fillId="28" borderId="10" xfId="61" applyFont="1" applyFill="1" applyBorder="1" applyAlignment="1">
      <alignment vertical="top" wrapText="1"/>
      <protection/>
    </xf>
    <xf numFmtId="0" fontId="21" fillId="28" borderId="10" xfId="61" applyNumberFormat="1" applyFont="1" applyFill="1" applyBorder="1" applyAlignment="1">
      <alignment horizontal="center" vertical="center" wrapText="1"/>
      <protection/>
    </xf>
    <xf numFmtId="0" fontId="22" fillId="28" borderId="0" xfId="61" applyFont="1" applyFill="1" applyAlignment="1">
      <alignment vertical="top" wrapText="1"/>
      <protection/>
    </xf>
    <xf numFmtId="1" fontId="22" fillId="24" borderId="10" xfId="60" applyNumberFormat="1" applyFont="1" applyFill="1" applyBorder="1" applyAlignment="1">
      <alignment horizontal="center" vertical="center" wrapText="1"/>
      <protection/>
    </xf>
    <xf numFmtId="0" fontId="22" fillId="24" borderId="10" xfId="58" applyFont="1" applyFill="1" applyBorder="1" applyAlignment="1">
      <alignment horizontal="center" vertical="center"/>
      <protection/>
    </xf>
    <xf numFmtId="1" fontId="22" fillId="24" borderId="10" xfId="0" applyNumberFormat="1" applyFont="1" applyFill="1" applyBorder="1" applyAlignment="1">
      <alignment horizontal="center" vertical="center" wrapText="1"/>
    </xf>
    <xf numFmtId="0" fontId="22" fillId="31" borderId="10" xfId="60" applyFont="1" applyFill="1" applyBorder="1" applyAlignment="1">
      <alignment horizontal="center" vertical="center" wrapText="1"/>
      <protection/>
    </xf>
    <xf numFmtId="0" fontId="22" fillId="28" borderId="10" xfId="60" applyFont="1" applyFill="1" applyBorder="1" applyAlignment="1">
      <alignment horizontal="center" vertical="center" wrapText="1"/>
      <protection/>
    </xf>
    <xf numFmtId="192" fontId="21" fillId="28" borderId="10" xfId="60" applyNumberFormat="1" applyFont="1" applyFill="1" applyBorder="1" applyAlignment="1">
      <alignment horizontal="center" vertical="center" wrapText="1"/>
      <protection/>
    </xf>
    <xf numFmtId="0" fontId="22" fillId="0" borderId="0" xfId="0" applyFont="1" applyFill="1" applyAlignment="1">
      <alignment horizontal="center" vertical="center"/>
    </xf>
    <xf numFmtId="0" fontId="21" fillId="0" borderId="10" xfId="60" applyFont="1" applyFill="1" applyBorder="1" applyAlignment="1">
      <alignment horizontal="center" vertical="center" wrapText="1"/>
      <protection/>
    </xf>
    <xf numFmtId="0" fontId="22" fillId="26" borderId="14" xfId="61" applyFont="1" applyFill="1" applyBorder="1" applyAlignment="1">
      <alignment horizontal="center" vertical="center"/>
      <protection/>
    </xf>
    <xf numFmtId="0" fontId="21" fillId="28" borderId="15" xfId="61" applyFont="1" applyFill="1" applyBorder="1" applyAlignment="1">
      <alignment horizontal="center" vertical="center" wrapText="1"/>
      <protection/>
    </xf>
    <xf numFmtId="0" fontId="26" fillId="28" borderId="10" xfId="53" applyFont="1" applyFill="1" applyBorder="1" applyAlignment="1">
      <alignment vertical="justify" wrapText="1"/>
      <protection/>
    </xf>
    <xf numFmtId="0" fontId="21" fillId="34" borderId="0" xfId="61" applyFont="1" applyFill="1" applyAlignment="1">
      <alignment vertical="top"/>
      <protection/>
    </xf>
    <xf numFmtId="0" fontId="0" fillId="34" borderId="0" xfId="0" applyFill="1" applyAlignment="1">
      <alignment/>
    </xf>
    <xf numFmtId="0" fontId="22" fillId="34" borderId="0" xfId="61" applyFont="1" applyFill="1">
      <alignment/>
      <protection/>
    </xf>
    <xf numFmtId="0" fontId="22" fillId="34" borderId="0" xfId="61" applyFont="1" applyFill="1" applyAlignment="1">
      <alignment vertical="top" wrapText="1"/>
      <protection/>
    </xf>
    <xf numFmtId="0" fontId="22" fillId="34" borderId="0" xfId="61" applyFont="1" applyFill="1" applyAlignment="1">
      <alignment vertical="top"/>
      <protection/>
    </xf>
    <xf numFmtId="0" fontId="31" fillId="34" borderId="0" xfId="0" applyFont="1" applyFill="1" applyAlignment="1">
      <alignment/>
    </xf>
    <xf numFmtId="0" fontId="52" fillId="34" borderId="0" xfId="61" applyFont="1" applyFill="1" applyBorder="1" applyAlignment="1">
      <alignment/>
      <protection/>
    </xf>
    <xf numFmtId="0" fontId="22" fillId="34" borderId="0" xfId="61" applyFont="1" applyFill="1" applyBorder="1" applyAlignment="1">
      <alignment horizontal="center" vertical="center"/>
      <protection/>
    </xf>
    <xf numFmtId="0" fontId="22" fillId="0" borderId="17" xfId="60" applyFont="1" applyFill="1" applyBorder="1" applyAlignment="1">
      <alignment horizontal="left" vertical="center" wrapText="1"/>
      <protection/>
    </xf>
    <xf numFmtId="192" fontId="21" fillId="29" borderId="10" xfId="61" applyNumberFormat="1" applyFont="1" applyFill="1" applyBorder="1" applyAlignment="1">
      <alignment horizontal="center" vertical="center" wrapText="1"/>
      <protection/>
    </xf>
    <xf numFmtId="0" fontId="22" fillId="0" borderId="17" xfId="61" applyFont="1" applyFill="1" applyBorder="1" applyAlignment="1">
      <alignment horizontal="center" vertical="center" wrapText="1"/>
      <protection/>
    </xf>
    <xf numFmtId="0" fontId="22" fillId="26" borderId="10" xfId="0" applyFont="1" applyFill="1" applyBorder="1" applyAlignment="1">
      <alignment horizontal="justify" vertical="center" wrapText="1"/>
    </xf>
    <xf numFmtId="0" fontId="22" fillId="26" borderId="10" xfId="0" applyFont="1" applyFill="1" applyBorder="1" applyAlignment="1">
      <alignment horizontal="justify" vertical="top" wrapText="1"/>
    </xf>
    <xf numFmtId="0" fontId="54" fillId="26" borderId="10" xfId="0" applyFont="1" applyFill="1" applyBorder="1" applyAlignment="1">
      <alignment horizontal="center" vertical="center" wrapText="1"/>
    </xf>
    <xf numFmtId="0" fontId="21" fillId="26" borderId="10" xfId="0" applyFont="1" applyFill="1" applyBorder="1" applyAlignment="1">
      <alignment vertical="top" wrapText="1"/>
    </xf>
    <xf numFmtId="0" fontId="22" fillId="0" borderId="10" xfId="60" applyFont="1" applyFill="1" applyBorder="1" applyAlignment="1">
      <alignment horizontal="justify" vertical="center" wrapText="1"/>
      <protection/>
    </xf>
    <xf numFmtId="0" fontId="22" fillId="0" borderId="14" xfId="60" applyFont="1" applyFill="1" applyBorder="1" applyAlignment="1">
      <alignment horizontal="justify" vertical="center" wrapText="1"/>
      <protection/>
    </xf>
    <xf numFmtId="0" fontId="22" fillId="0" borderId="13" xfId="60" applyFont="1" applyFill="1" applyBorder="1" applyAlignment="1">
      <alignment horizontal="justify" vertical="center" wrapText="1"/>
      <protection/>
    </xf>
    <xf numFmtId="0" fontId="22" fillId="0" borderId="10" xfId="60" applyFont="1" applyFill="1" applyBorder="1" applyAlignment="1">
      <alignment horizontal="justify" vertical="top" wrapText="1"/>
      <protection/>
    </xf>
    <xf numFmtId="0" fontId="22" fillId="0" borderId="10" xfId="61" applyFont="1" applyFill="1" applyBorder="1" applyAlignment="1">
      <alignment horizontal="justify" vertical="top" wrapText="1"/>
      <protection/>
    </xf>
    <xf numFmtId="193" fontId="22" fillId="0" borderId="13" xfId="60" applyNumberFormat="1" applyFont="1" applyFill="1" applyBorder="1" applyAlignment="1">
      <alignment horizontal="center" vertical="center" wrapText="1"/>
      <protection/>
    </xf>
    <xf numFmtId="0" fontId="22" fillId="29" borderId="10" xfId="61" applyFont="1" applyFill="1" applyBorder="1" applyAlignment="1">
      <alignment horizontal="center" vertical="center" wrapText="1"/>
      <protection/>
    </xf>
    <xf numFmtId="0" fontId="26" fillId="0" borderId="13" xfId="0" applyFont="1" applyFill="1" applyBorder="1" applyAlignment="1">
      <alignment vertical="top" wrapText="1"/>
    </xf>
    <xf numFmtId="0" fontId="22" fillId="0" borderId="15" xfId="61" applyFont="1" applyFill="1" applyBorder="1" applyAlignment="1">
      <alignment horizontal="center" vertical="top"/>
      <protection/>
    </xf>
    <xf numFmtId="0" fontId="26" fillId="0" borderId="13" xfId="0" applyFont="1" applyFill="1" applyBorder="1" applyAlignment="1">
      <alignment vertical="center" wrapText="1"/>
    </xf>
    <xf numFmtId="0" fontId="0" fillId="29" borderId="0" xfId="0" applyFill="1" applyAlignment="1">
      <alignment/>
    </xf>
    <xf numFmtId="0" fontId="22" fillId="0" borderId="10" xfId="61" applyFont="1" applyFill="1" applyBorder="1" applyAlignment="1">
      <alignment horizontal="justify" vertical="center" wrapText="1"/>
      <protection/>
    </xf>
    <xf numFmtId="0" fontId="21" fillId="27" borderId="14" xfId="60" applyFont="1" applyFill="1" applyBorder="1" applyAlignment="1">
      <alignment horizontal="center" vertical="center" wrapText="1"/>
      <protection/>
    </xf>
    <xf numFmtId="193" fontId="21" fillId="27" borderId="14" xfId="60" applyNumberFormat="1" applyFont="1" applyFill="1" applyBorder="1" applyAlignment="1">
      <alignment horizontal="center" vertical="center" wrapText="1"/>
      <protection/>
    </xf>
    <xf numFmtId="0" fontId="21" fillId="27" borderId="10" xfId="60" applyFont="1" applyFill="1" applyBorder="1" applyAlignment="1">
      <alignment horizontal="center" vertical="center" wrapText="1"/>
      <protection/>
    </xf>
    <xf numFmtId="192" fontId="21" fillId="27" borderId="14" xfId="60" applyNumberFormat="1" applyFont="1" applyFill="1" applyBorder="1" applyAlignment="1">
      <alignment horizontal="center" vertical="center" wrapText="1"/>
      <protection/>
    </xf>
    <xf numFmtId="0" fontId="22" fillId="26" borderId="10" xfId="61" applyFont="1" applyFill="1" applyBorder="1" applyAlignment="1">
      <alignment horizontal="justify" vertical="top" wrapText="1"/>
      <protection/>
    </xf>
    <xf numFmtId="0" fontId="21" fillId="26" borderId="10" xfId="61" applyFont="1" applyFill="1" applyBorder="1" applyAlignment="1">
      <alignment horizontal="justify" vertical="top" wrapText="1"/>
      <protection/>
    </xf>
    <xf numFmtId="0" fontId="22" fillId="0" borderId="14" xfId="61" applyFont="1" applyFill="1" applyBorder="1" applyAlignment="1">
      <alignment horizontal="justify" vertical="top" wrapText="1"/>
      <protection/>
    </xf>
    <xf numFmtId="0" fontId="22" fillId="0" borderId="13" xfId="61" applyFont="1" applyFill="1" applyBorder="1" applyAlignment="1">
      <alignment horizontal="justify" vertical="top" wrapText="1"/>
      <protection/>
    </xf>
    <xf numFmtId="0" fontId="21" fillId="24" borderId="14" xfId="60" applyFont="1" applyFill="1" applyBorder="1" applyAlignment="1">
      <alignment horizontal="center" vertical="center" wrapText="1"/>
      <protection/>
    </xf>
    <xf numFmtId="193" fontId="21" fillId="24" borderId="14" xfId="60" applyNumberFormat="1" applyFont="1" applyFill="1" applyBorder="1" applyAlignment="1">
      <alignment horizontal="center" vertical="center" wrapText="1"/>
      <protection/>
    </xf>
    <xf numFmtId="192" fontId="21" fillId="24" borderId="14" xfId="60" applyNumberFormat="1" applyFont="1" applyFill="1" applyBorder="1" applyAlignment="1">
      <alignment horizontal="center" vertical="center" wrapText="1"/>
      <protection/>
    </xf>
    <xf numFmtId="0" fontId="22" fillId="0" borderId="15" xfId="58" applyFont="1" applyFill="1" applyBorder="1" applyAlignment="1">
      <alignment horizontal="justify" vertical="top" wrapText="1"/>
      <protection/>
    </xf>
    <xf numFmtId="0" fontId="22" fillId="24" borderId="10" xfId="60" applyFont="1" applyFill="1" applyBorder="1" applyAlignment="1">
      <alignment vertical="center" wrapText="1"/>
      <protection/>
    </xf>
    <xf numFmtId="0" fontId="22" fillId="0" borderId="15" xfId="58" applyFont="1" applyFill="1" applyBorder="1" applyAlignment="1">
      <alignment horizontal="justify" vertical="center" wrapText="1"/>
      <protection/>
    </xf>
    <xf numFmtId="192" fontId="22" fillId="26" borderId="10" xfId="61" applyNumberFormat="1" applyFont="1" applyFill="1" applyBorder="1" applyAlignment="1">
      <alignment horizontal="center" vertical="center" wrapText="1"/>
      <protection/>
    </xf>
    <xf numFmtId="192" fontId="22" fillId="26" borderId="10" xfId="61" applyNumberFormat="1" applyFont="1" applyFill="1" applyBorder="1" applyAlignment="1">
      <alignment horizontal="justify" vertical="top" wrapText="1"/>
      <protection/>
    </xf>
    <xf numFmtId="192" fontId="22" fillId="26" borderId="10" xfId="61" applyNumberFormat="1" applyFont="1" applyFill="1" applyBorder="1" applyAlignment="1">
      <alignment horizontal="justify" vertical="center" wrapText="1"/>
      <protection/>
    </xf>
    <xf numFmtId="0" fontId="22" fillId="26" borderId="10" xfId="0" applyFont="1" applyFill="1" applyBorder="1" applyAlignment="1">
      <alignment horizontal="justify" vertical="top"/>
    </xf>
    <xf numFmtId="193" fontId="22" fillId="35" borderId="10" xfId="60" applyNumberFormat="1" applyFont="1" applyFill="1" applyBorder="1" applyAlignment="1">
      <alignment horizontal="center" vertical="center" wrapText="1"/>
      <protection/>
    </xf>
    <xf numFmtId="0" fontId="22" fillId="0" borderId="14" xfId="60" applyFont="1" applyFill="1" applyBorder="1" applyAlignment="1">
      <alignment horizontal="justify" vertical="top" wrapText="1"/>
      <protection/>
    </xf>
    <xf numFmtId="3" fontId="22" fillId="0" borderId="15" xfId="61" applyNumberFormat="1" applyFont="1" applyFill="1" applyBorder="1" applyAlignment="1">
      <alignment horizontal="center" vertical="center"/>
      <protection/>
    </xf>
    <xf numFmtId="193" fontId="22" fillId="35" borderId="14" xfId="60" applyNumberFormat="1" applyFont="1" applyFill="1" applyBorder="1" applyAlignment="1">
      <alignment horizontal="center" vertical="center" wrapText="1"/>
      <protection/>
    </xf>
    <xf numFmtId="193" fontId="22" fillId="35" borderId="10" xfId="61" applyNumberFormat="1" applyFont="1" applyFill="1" applyBorder="1" applyAlignment="1">
      <alignment horizontal="center" vertical="center" wrapText="1"/>
      <protection/>
    </xf>
    <xf numFmtId="0" fontId="22" fillId="35" borderId="15" xfId="61" applyFont="1" applyFill="1" applyBorder="1" applyAlignment="1">
      <alignment horizontal="center" vertical="center"/>
      <protection/>
    </xf>
    <xf numFmtId="3" fontId="22" fillId="35" borderId="15" xfId="61" applyNumberFormat="1" applyFont="1" applyFill="1" applyBorder="1" applyAlignment="1">
      <alignment horizontal="center" vertical="center"/>
      <protection/>
    </xf>
    <xf numFmtId="0" fontId="22" fillId="35" borderId="10" xfId="61" applyFont="1" applyFill="1" applyBorder="1" applyAlignment="1">
      <alignment horizontal="justify" vertical="top" wrapText="1"/>
      <protection/>
    </xf>
    <xf numFmtId="3" fontId="22" fillId="0" borderId="15" xfId="61" applyNumberFormat="1" applyFont="1" applyFill="1" applyBorder="1" applyAlignment="1">
      <alignment horizontal="center" vertical="center" wrapText="1"/>
      <protection/>
    </xf>
    <xf numFmtId="0" fontId="22" fillId="35" borderId="15" xfId="61" applyFont="1" applyFill="1" applyBorder="1" applyAlignment="1">
      <alignment horizontal="center" vertical="center" wrapText="1"/>
      <protection/>
    </xf>
    <xf numFmtId="193" fontId="22" fillId="35" borderId="14" xfId="61" applyNumberFormat="1" applyFont="1" applyFill="1" applyBorder="1" applyAlignment="1">
      <alignment horizontal="center" vertical="center" wrapText="1"/>
      <protection/>
    </xf>
    <xf numFmtId="3" fontId="22" fillId="35" borderId="15" xfId="61" applyNumberFormat="1" applyFont="1" applyFill="1" applyBorder="1" applyAlignment="1">
      <alignment horizontal="center" vertical="center" wrapText="1"/>
      <protection/>
    </xf>
    <xf numFmtId="0" fontId="22" fillId="0" borderId="15" xfId="0" applyFont="1" applyBorder="1" applyAlignment="1">
      <alignment horizontal="justify" vertical="center" wrapText="1"/>
    </xf>
    <xf numFmtId="0" fontId="55" fillId="26" borderId="10" xfId="0" applyFont="1" applyFill="1" applyBorder="1" applyAlignment="1">
      <alignment horizontal="center" vertical="center" wrapText="1"/>
    </xf>
    <xf numFmtId="0" fontId="22" fillId="26" borderId="10" xfId="61" applyFont="1" applyFill="1" applyBorder="1" applyAlignment="1">
      <alignment horizontal="justify" vertical="center" wrapText="1"/>
      <protection/>
    </xf>
    <xf numFmtId="0" fontId="27" fillId="0" borderId="10" xfId="0" applyFont="1" applyFill="1" applyBorder="1" applyAlignment="1">
      <alignment horizontal="justify" vertical="top" wrapText="1"/>
    </xf>
    <xf numFmtId="193" fontId="22" fillId="0" borderId="10" xfId="61" applyNumberFormat="1" applyFont="1" applyFill="1" applyBorder="1" applyAlignment="1">
      <alignment horizontal="justify" vertical="center" wrapText="1"/>
      <protection/>
    </xf>
    <xf numFmtId="193" fontId="21" fillId="0" borderId="10" xfId="60" applyNumberFormat="1" applyFont="1" applyFill="1" applyBorder="1" applyAlignment="1">
      <alignment horizontal="center" vertical="center" wrapText="1"/>
      <protection/>
    </xf>
    <xf numFmtId="0" fontId="22" fillId="0" borderId="13" xfId="0" applyFont="1" applyFill="1" applyBorder="1" applyAlignment="1">
      <alignment horizontal="justify" vertical="top" wrapText="1"/>
    </xf>
    <xf numFmtId="192" fontId="21" fillId="24" borderId="13" xfId="60" applyNumberFormat="1" applyFont="1" applyFill="1" applyBorder="1" applyAlignment="1">
      <alignment horizontal="center" vertical="center" wrapText="1"/>
      <protection/>
    </xf>
    <xf numFmtId="193" fontId="21" fillId="24" borderId="13" xfId="60" applyNumberFormat="1" applyFont="1" applyFill="1" applyBorder="1" applyAlignment="1">
      <alignment horizontal="center" vertical="center" wrapText="1"/>
      <protection/>
    </xf>
    <xf numFmtId="0" fontId="22" fillId="26" borderId="0" xfId="0" applyFont="1" applyFill="1" applyAlignment="1">
      <alignment horizontal="center" vertical="center" wrapText="1"/>
    </xf>
    <xf numFmtId="0" fontId="22" fillId="26" borderId="13" xfId="61" applyFont="1" applyFill="1" applyBorder="1" applyAlignment="1">
      <alignment horizontal="justify" vertical="top" wrapText="1"/>
      <protection/>
    </xf>
    <xf numFmtId="0" fontId="22" fillId="0" borderId="19" xfId="61" applyFont="1" applyFill="1" applyBorder="1" applyAlignment="1">
      <alignment horizontal="center" vertical="center"/>
      <protection/>
    </xf>
    <xf numFmtId="4" fontId="22" fillId="0" borderId="10" xfId="60" applyNumberFormat="1" applyFont="1" applyFill="1" applyBorder="1" applyAlignment="1">
      <alignment horizontal="center" vertical="center" wrapText="1"/>
      <protection/>
    </xf>
    <xf numFmtId="0" fontId="22" fillId="35" borderId="10" xfId="61" applyFont="1" applyFill="1" applyBorder="1" applyAlignment="1">
      <alignment horizontal="center" vertical="center" wrapText="1"/>
      <protection/>
    </xf>
    <xf numFmtId="0" fontId="22" fillId="0" borderId="16" xfId="0" applyFont="1" applyBorder="1" applyAlignment="1">
      <alignment horizontal="justify" vertical="top"/>
    </xf>
    <xf numFmtId="0" fontId="22" fillId="0" borderId="10" xfId="0" applyFont="1" applyBorder="1" applyAlignment="1">
      <alignment horizontal="justify" vertical="center"/>
    </xf>
    <xf numFmtId="0" fontId="22" fillId="0" borderId="10" xfId="61" applyFont="1" applyFill="1" applyBorder="1" applyAlignment="1">
      <alignment horizontal="justify" vertical="center"/>
      <protection/>
    </xf>
    <xf numFmtId="0" fontId="21" fillId="0" borderId="10" xfId="61" applyFont="1" applyFill="1" applyBorder="1" applyAlignment="1">
      <alignment horizontal="justify" vertical="top"/>
      <protection/>
    </xf>
    <xf numFmtId="0" fontId="22" fillId="0" borderId="10" xfId="0" applyNumberFormat="1" applyFont="1" applyFill="1" applyBorder="1" applyAlignment="1">
      <alignment horizontal="justify" vertical="center" wrapText="1"/>
    </xf>
    <xf numFmtId="0" fontId="22" fillId="0" borderId="10" xfId="0" applyNumberFormat="1" applyFont="1" applyFill="1" applyBorder="1" applyAlignment="1">
      <alignment horizontal="justify" vertical="top" wrapText="1"/>
    </xf>
    <xf numFmtId="0" fontId="34" fillId="26" borderId="10" xfId="0" applyFont="1" applyFill="1" applyBorder="1" applyAlignment="1">
      <alignment horizontal="justify" vertical="top" wrapText="1"/>
    </xf>
    <xf numFmtId="0" fontId="22" fillId="35" borderId="10" xfId="0" applyFont="1" applyFill="1" applyBorder="1" applyAlignment="1">
      <alignment horizontal="left" vertical="center" wrapText="1"/>
    </xf>
    <xf numFmtId="0" fontId="21" fillId="0" borderId="10" xfId="61" applyFont="1" applyFill="1" applyBorder="1" applyAlignment="1">
      <alignment horizontal="left" vertical="center" wrapText="1"/>
      <protection/>
    </xf>
    <xf numFmtId="0" fontId="22" fillId="0" borderId="14" xfId="0" applyFont="1" applyFill="1" applyBorder="1" applyAlignment="1">
      <alignment horizontal="left" vertical="center" wrapText="1"/>
    </xf>
    <xf numFmtId="0" fontId="22" fillId="0" borderId="11" xfId="61" applyFont="1" applyFill="1" applyBorder="1" applyAlignment="1">
      <alignment horizontal="center" vertical="center" wrapText="1"/>
      <protection/>
    </xf>
    <xf numFmtId="0" fontId="22" fillId="26" borderId="10" xfId="0" applyFont="1" applyFill="1" applyBorder="1" applyAlignment="1">
      <alignment horizontal="left" vertical="center" wrapText="1"/>
    </xf>
    <xf numFmtId="192" fontId="22" fillId="26" borderId="14" xfId="0" applyNumberFormat="1" applyFont="1" applyFill="1" applyBorder="1" applyAlignment="1">
      <alignment horizontal="center" vertical="center" wrapText="1"/>
    </xf>
    <xf numFmtId="0" fontId="22" fillId="26" borderId="0" xfId="61" applyFont="1" applyFill="1">
      <alignment/>
      <protection/>
    </xf>
    <xf numFmtId="0" fontId="56" fillId="26" borderId="10" xfId="0" applyFont="1" applyFill="1" applyBorder="1" applyAlignment="1">
      <alignment horizontal="left" vertical="center" wrapText="1"/>
    </xf>
    <xf numFmtId="192" fontId="22" fillId="0" borderId="15" xfId="0" applyNumberFormat="1" applyFont="1" applyFill="1" applyBorder="1" applyAlignment="1">
      <alignment horizontal="center" vertical="center" wrapText="1"/>
    </xf>
    <xf numFmtId="192" fontId="22" fillId="0" borderId="16" xfId="0" applyNumberFormat="1" applyFont="1" applyFill="1" applyBorder="1" applyAlignment="1">
      <alignment horizontal="center" vertical="center" wrapText="1"/>
    </xf>
    <xf numFmtId="192" fontId="22" fillId="0" borderId="11" xfId="0" applyNumberFormat="1" applyFont="1" applyFill="1" applyBorder="1" applyAlignment="1">
      <alignment horizontal="center" vertical="center" wrapText="1"/>
    </xf>
    <xf numFmtId="0" fontId="22" fillId="0" borderId="11" xfId="61" applyFont="1" applyFill="1" applyBorder="1" applyAlignment="1">
      <alignment horizontal="center" vertical="center"/>
      <protection/>
    </xf>
    <xf numFmtId="0" fontId="22" fillId="26" borderId="14" xfId="0" applyFont="1" applyFill="1" applyBorder="1" applyAlignment="1">
      <alignment vertical="center" wrapText="1"/>
    </xf>
    <xf numFmtId="0" fontId="56" fillId="26" borderId="14" xfId="0" applyFont="1" applyFill="1" applyBorder="1" applyAlignment="1">
      <alignment horizontal="center" vertical="center" wrapText="1"/>
    </xf>
    <xf numFmtId="0" fontId="21" fillId="26" borderId="18" xfId="61" applyFont="1" applyFill="1" applyBorder="1" applyAlignment="1">
      <alignment horizontal="center" vertical="center" wrapText="1"/>
      <protection/>
    </xf>
    <xf numFmtId="0" fontId="22" fillId="26" borderId="14" xfId="61" applyFont="1" applyFill="1" applyBorder="1" applyAlignment="1">
      <alignment vertical="top" wrapText="1"/>
      <protection/>
    </xf>
    <xf numFmtId="0" fontId="21" fillId="26" borderId="0" xfId="61" applyFont="1" applyFill="1" applyAlignment="1">
      <alignment vertical="top"/>
      <protection/>
    </xf>
    <xf numFmtId="0" fontId="21" fillId="26" borderId="10" xfId="61" applyFont="1" applyFill="1" applyBorder="1" applyAlignment="1">
      <alignment vertical="top"/>
      <protection/>
    </xf>
    <xf numFmtId="0" fontId="21" fillId="26" borderId="10" xfId="61" applyFont="1" applyFill="1" applyBorder="1" applyAlignment="1">
      <alignment horizontal="center" vertical="center"/>
      <protection/>
    </xf>
    <xf numFmtId="0" fontId="22" fillId="26" borderId="11" xfId="0" applyFont="1" applyFill="1" applyBorder="1" applyAlignment="1">
      <alignment horizontal="center" vertical="center" wrapText="1"/>
    </xf>
    <xf numFmtId="0" fontId="22" fillId="26" borderId="10" xfId="61" applyFont="1" applyFill="1" applyBorder="1" applyAlignment="1">
      <alignment horizontal="left" vertical="center" wrapText="1"/>
      <protection/>
    </xf>
    <xf numFmtId="0" fontId="22" fillId="26" borderId="10" xfId="0" applyFont="1" applyFill="1" applyBorder="1" applyAlignment="1">
      <alignment horizontal="center" vertical="top" wrapText="1"/>
    </xf>
    <xf numFmtId="0" fontId="56" fillId="26" borderId="10" xfId="0" applyFont="1" applyFill="1" applyBorder="1" applyAlignment="1">
      <alignment horizontal="center" vertical="center" wrapText="1"/>
    </xf>
    <xf numFmtId="0" fontId="22" fillId="0" borderId="10" xfId="59" applyFont="1" applyFill="1" applyBorder="1" applyAlignment="1">
      <alignment vertical="top" wrapText="1"/>
      <protection/>
    </xf>
    <xf numFmtId="0" fontId="22" fillId="0" borderId="10" xfId="59" applyFont="1" applyFill="1" applyBorder="1" applyAlignment="1">
      <alignment vertical="center" wrapText="1"/>
      <protection/>
    </xf>
    <xf numFmtId="0" fontId="21" fillId="25" borderId="10" xfId="61" applyFont="1" applyFill="1" applyBorder="1" applyAlignment="1">
      <alignment horizontal="center" vertical="center" wrapText="1"/>
      <protection/>
    </xf>
    <xf numFmtId="0" fontId="21" fillId="0" borderId="15" xfId="61" applyFont="1" applyFill="1" applyBorder="1" applyAlignment="1">
      <alignment horizontal="center" vertical="center"/>
      <protection/>
    </xf>
    <xf numFmtId="0" fontId="21" fillId="0" borderId="13" xfId="61" applyFont="1" applyFill="1" applyBorder="1" applyAlignment="1">
      <alignment horizontal="center" vertical="center"/>
      <protection/>
    </xf>
    <xf numFmtId="0" fontId="22" fillId="0" borderId="10" xfId="53" applyFont="1" applyFill="1" applyBorder="1" applyAlignment="1">
      <alignment vertical="justify" wrapText="1"/>
      <protection/>
    </xf>
    <xf numFmtId="0" fontId="22" fillId="0" borderId="10" xfId="61" applyFont="1" applyFill="1" applyBorder="1" applyAlignment="1">
      <alignment horizontal="center" vertical="top"/>
      <protection/>
    </xf>
    <xf numFmtId="0" fontId="21" fillId="0" borderId="15" xfId="61" applyFont="1" applyFill="1" applyBorder="1" applyAlignment="1">
      <alignment horizontal="center" vertical="center" wrapText="1"/>
      <protection/>
    </xf>
    <xf numFmtId="0" fontId="29" fillId="0" borderId="0" xfId="0" applyFont="1" applyFill="1" applyAlignment="1">
      <alignment/>
    </xf>
    <xf numFmtId="0" fontId="22" fillId="26" borderId="11" xfId="61" applyFont="1" applyFill="1" applyBorder="1" applyAlignment="1">
      <alignment horizontal="center" vertical="center" wrapText="1"/>
      <protection/>
    </xf>
    <xf numFmtId="0" fontId="22" fillId="26" borderId="10" xfId="59" applyFont="1" applyFill="1" applyBorder="1" applyAlignment="1">
      <alignment horizontal="center" vertical="center" wrapText="1"/>
      <protection/>
    </xf>
    <xf numFmtId="193" fontId="22" fillId="26" borderId="10" xfId="0" applyNumberFormat="1" applyFont="1" applyFill="1" applyBorder="1" applyAlignment="1">
      <alignment horizontal="center" vertical="center" wrapText="1"/>
    </xf>
    <xf numFmtId="0" fontId="22" fillId="0" borderId="10" xfId="59" applyFont="1" applyFill="1" applyBorder="1" applyAlignment="1">
      <alignment horizontal="center" vertical="top" wrapText="1"/>
      <protection/>
    </xf>
    <xf numFmtId="0" fontId="22" fillId="0" borderId="10" xfId="59" applyFont="1" applyFill="1" applyBorder="1" applyAlignment="1">
      <alignment horizontal="left" vertical="center" wrapText="1"/>
      <protection/>
    </xf>
    <xf numFmtId="192" fontId="22" fillId="26" borderId="10" xfId="59" applyNumberFormat="1" applyFont="1" applyFill="1" applyBorder="1" applyAlignment="1">
      <alignment horizontal="center" vertical="center" wrapText="1"/>
      <protection/>
    </xf>
    <xf numFmtId="192" fontId="56" fillId="26" borderId="10" xfId="0" applyNumberFormat="1" applyFont="1" applyFill="1" applyBorder="1" applyAlignment="1">
      <alignment horizontal="center" vertical="center" wrapText="1"/>
    </xf>
    <xf numFmtId="0" fontId="56" fillId="26" borderId="10" xfId="0" applyFont="1" applyFill="1" applyBorder="1" applyAlignment="1">
      <alignment vertical="top" wrapText="1"/>
    </xf>
    <xf numFmtId="0" fontId="22" fillId="0" borderId="10" xfId="59" applyFont="1" applyFill="1" applyBorder="1" applyAlignment="1">
      <alignment horizontal="left" vertical="top" wrapText="1"/>
      <protection/>
    </xf>
    <xf numFmtId="0" fontId="56" fillId="26" borderId="10" xfId="0" applyFont="1" applyFill="1" applyBorder="1" applyAlignment="1">
      <alignment vertical="center" wrapText="1"/>
    </xf>
    <xf numFmtId="0" fontId="21" fillId="26" borderId="11" xfId="0" applyFont="1" applyFill="1" applyBorder="1" applyAlignment="1">
      <alignment horizontal="center" vertical="center"/>
    </xf>
    <xf numFmtId="0" fontId="22" fillId="0" borderId="10" xfId="53" applyFont="1" applyFill="1" applyBorder="1" applyAlignment="1">
      <alignment horizontal="center" vertical="center" wrapText="1"/>
      <protection/>
    </xf>
    <xf numFmtId="0" fontId="22" fillId="26" borderId="10" xfId="59" applyFont="1" applyFill="1" applyBorder="1" applyAlignment="1">
      <alignment vertical="center" wrapText="1"/>
      <protection/>
    </xf>
    <xf numFmtId="0" fontId="22" fillId="26" borderId="10" xfId="53" applyFont="1" applyFill="1" applyBorder="1" applyAlignment="1">
      <alignment horizontal="center" vertical="top" wrapText="1"/>
      <protection/>
    </xf>
    <xf numFmtId="0" fontId="26" fillId="26" borderId="10" xfId="0" applyFont="1" applyFill="1" applyBorder="1" applyAlignment="1">
      <alignment horizontal="center" vertical="top" wrapText="1"/>
    </xf>
    <xf numFmtId="0" fontId="22" fillId="26" borderId="10" xfId="53" applyFont="1" applyFill="1" applyBorder="1" applyAlignment="1">
      <alignment horizontal="center" vertical="justify" wrapText="1"/>
      <protection/>
    </xf>
    <xf numFmtId="0" fontId="22" fillId="26" borderId="10" xfId="53" applyFont="1" applyFill="1" applyBorder="1" applyAlignment="1">
      <alignment vertical="center" wrapText="1"/>
      <protection/>
    </xf>
    <xf numFmtId="0" fontId="22" fillId="26" borderId="15" xfId="53" applyFont="1" applyFill="1" applyBorder="1" applyAlignment="1">
      <alignment horizontal="center" vertical="top" wrapText="1"/>
      <protection/>
    </xf>
    <xf numFmtId="0" fontId="22" fillId="26" borderId="11" xfId="53" applyFont="1" applyFill="1" applyBorder="1" applyAlignment="1">
      <alignment horizontal="center" vertical="top" wrapText="1"/>
      <protection/>
    </xf>
    <xf numFmtId="0" fontId="22" fillId="26" borderId="10" xfId="53" applyFont="1" applyFill="1" applyBorder="1" applyAlignment="1">
      <alignment vertical="top" wrapText="1"/>
      <protection/>
    </xf>
    <xf numFmtId="0" fontId="22" fillId="26" borderId="10" xfId="53" applyFont="1" applyFill="1" applyBorder="1" applyAlignment="1">
      <alignment horizontal="center" vertical="center" wrapText="1"/>
      <protection/>
    </xf>
    <xf numFmtId="192" fontId="22" fillId="0" borderId="11" xfId="61" applyNumberFormat="1" applyFont="1" applyFill="1" applyBorder="1" applyAlignment="1">
      <alignment horizontal="center" vertical="center" wrapText="1"/>
      <protection/>
    </xf>
    <xf numFmtId="49" fontId="22" fillId="0" borderId="10" xfId="61" applyNumberFormat="1" applyFont="1" applyFill="1" applyBorder="1" applyAlignment="1">
      <alignment horizontal="center" vertical="center" wrapText="1"/>
      <protection/>
    </xf>
    <xf numFmtId="193" fontId="22" fillId="0" borderId="11" xfId="61" applyNumberFormat="1" applyFont="1" applyFill="1" applyBorder="1" applyAlignment="1">
      <alignment horizontal="center" vertical="center" wrapText="1"/>
      <protection/>
    </xf>
    <xf numFmtId="193" fontId="22" fillId="0" borderId="11" xfId="59" applyNumberFormat="1" applyFont="1" applyFill="1" applyBorder="1" applyAlignment="1">
      <alignment horizontal="center" vertical="center" wrapText="1"/>
      <protection/>
    </xf>
    <xf numFmtId="0" fontId="31" fillId="0" borderId="10" xfId="0" applyFont="1" applyFill="1" applyBorder="1" applyAlignment="1">
      <alignment/>
    </xf>
    <xf numFmtId="192" fontId="22" fillId="0" borderId="10" xfId="0" applyNumberFormat="1" applyFont="1" applyFill="1" applyBorder="1" applyAlignment="1">
      <alignment horizontal="left" vertical="top" wrapText="1"/>
    </xf>
    <xf numFmtId="192" fontId="22" fillId="26" borderId="10" xfId="0" applyNumberFormat="1" applyFont="1" applyFill="1" applyBorder="1" applyAlignment="1">
      <alignment horizontal="left" vertical="top" wrapText="1"/>
    </xf>
    <xf numFmtId="0" fontId="22" fillId="0" borderId="10" xfId="0" applyFont="1" applyFill="1" applyBorder="1" applyAlignment="1" applyProtection="1">
      <alignment vertical="top" wrapText="1"/>
      <protection locked="0"/>
    </xf>
    <xf numFmtId="0" fontId="22" fillId="0" borderId="11" xfId="61" applyFont="1" applyFill="1" applyBorder="1" applyAlignment="1">
      <alignment horizontal="center" vertical="top" wrapText="1"/>
      <protection/>
    </xf>
    <xf numFmtId="0" fontId="21" fillId="0" borderId="11" xfId="61" applyFont="1" applyFill="1" applyBorder="1" applyAlignment="1">
      <alignment horizontal="center" vertical="top" wrapText="1"/>
      <protection/>
    </xf>
    <xf numFmtId="0" fontId="22" fillId="0" borderId="13" xfId="61" applyFont="1" applyFill="1" applyBorder="1" applyAlignment="1">
      <alignment vertical="top" wrapText="1"/>
      <protection/>
    </xf>
    <xf numFmtId="0" fontId="21" fillId="0" borderId="18" xfId="61" applyFont="1" applyFill="1" applyBorder="1" applyAlignment="1">
      <alignment horizontal="center" vertical="center" wrapText="1"/>
      <protection/>
    </xf>
    <xf numFmtId="0" fontId="22" fillId="26" borderId="10" xfId="61" applyFont="1" applyFill="1" applyBorder="1" applyAlignment="1">
      <alignment horizontal="left" vertical="top" wrapText="1"/>
      <protection/>
    </xf>
    <xf numFmtId="0" fontId="22" fillId="0" borderId="10" xfId="0" applyFont="1" applyFill="1" applyBorder="1" applyAlignment="1">
      <alignment horizontal="left" vertical="top" wrapText="1"/>
    </xf>
    <xf numFmtId="0" fontId="22" fillId="26" borderId="10" xfId="0" applyFont="1" applyFill="1" applyBorder="1" applyAlignment="1">
      <alignment horizontal="left" vertical="top" wrapText="1"/>
    </xf>
    <xf numFmtId="0" fontId="22" fillId="26" borderId="15" xfId="0" applyFont="1" applyFill="1" applyBorder="1" applyAlignment="1">
      <alignment horizontal="center" vertical="top" wrapText="1"/>
    </xf>
    <xf numFmtId="0" fontId="21" fillId="26" borderId="11" xfId="61" applyFont="1" applyFill="1" applyBorder="1" applyAlignment="1">
      <alignment horizontal="center" vertical="top"/>
      <protection/>
    </xf>
    <xf numFmtId="0" fontId="22" fillId="0" borderId="0" xfId="61" applyFont="1" applyFill="1" applyAlignment="1">
      <alignment horizontal="center" vertical="center"/>
      <protection/>
    </xf>
    <xf numFmtId="192" fontId="22" fillId="26" borderId="10" xfId="61" applyNumberFormat="1" applyFont="1" applyFill="1" applyBorder="1" applyAlignment="1">
      <alignment horizontal="center" vertical="center"/>
      <protection/>
    </xf>
    <xf numFmtId="0" fontId="21" fillId="26" borderId="10" xfId="0" applyFont="1" applyFill="1" applyBorder="1" applyAlignment="1">
      <alignment horizontal="justify" vertical="top" wrapText="1"/>
    </xf>
    <xf numFmtId="192" fontId="22" fillId="26" borderId="10" xfId="0" applyNumberFormat="1" applyFont="1" applyFill="1" applyBorder="1" applyAlignment="1">
      <alignment horizontal="center" vertical="top" wrapText="1"/>
    </xf>
    <xf numFmtId="0" fontId="22" fillId="26" borderId="11" xfId="0" applyFont="1" applyFill="1" applyBorder="1" applyAlignment="1">
      <alignment horizontal="center" vertical="top" wrapText="1"/>
    </xf>
    <xf numFmtId="0" fontId="21" fillId="0" borderId="10" xfId="61" applyFont="1" applyFill="1" applyBorder="1" applyAlignment="1">
      <alignment horizontal="center" vertical="top"/>
      <protection/>
    </xf>
    <xf numFmtId="193" fontId="22" fillId="0" borderId="10" xfId="0" applyNumberFormat="1" applyFont="1" applyFill="1" applyBorder="1" applyAlignment="1">
      <alignment horizontal="center" vertical="center" wrapText="1"/>
    </xf>
    <xf numFmtId="3" fontId="22" fillId="0" borderId="10" xfId="0" applyNumberFormat="1" applyFont="1" applyFill="1" applyBorder="1" applyAlignment="1">
      <alignment horizontal="center" vertical="center" wrapText="1"/>
    </xf>
    <xf numFmtId="0" fontId="22" fillId="0" borderId="14" xfId="61" applyFont="1" applyFill="1" applyBorder="1" applyAlignment="1">
      <alignment horizontal="center" vertical="top"/>
      <protection/>
    </xf>
    <xf numFmtId="0" fontId="26" fillId="0" borderId="14" xfId="0" applyFont="1" applyFill="1" applyBorder="1" applyAlignment="1">
      <alignment horizontal="center" vertical="top" wrapText="1"/>
    </xf>
    <xf numFmtId="193" fontId="22" fillId="0" borderId="14" xfId="0" applyNumberFormat="1" applyFont="1" applyFill="1" applyBorder="1" applyAlignment="1">
      <alignment horizontal="center" vertical="center" wrapText="1"/>
    </xf>
    <xf numFmtId="192" fontId="22" fillId="0" borderId="14" xfId="61" applyNumberFormat="1" applyFont="1" applyFill="1" applyBorder="1" applyAlignment="1">
      <alignment horizontal="center" vertical="center" wrapText="1"/>
      <protection/>
    </xf>
    <xf numFmtId="192" fontId="22" fillId="26" borderId="10" xfId="61" applyNumberFormat="1" applyFont="1" applyFill="1" applyBorder="1" applyAlignment="1">
      <alignment horizontal="center" vertical="top"/>
      <protection/>
    </xf>
    <xf numFmtId="0" fontId="56" fillId="26" borderId="0" xfId="0" applyFont="1" applyFill="1" applyAlignment="1">
      <alignment horizontal="center" vertical="center"/>
    </xf>
    <xf numFmtId="0" fontId="21" fillId="26" borderId="10" xfId="61" applyFont="1" applyFill="1" applyBorder="1" applyAlignment="1">
      <alignment horizontal="left" vertical="top"/>
      <protection/>
    </xf>
    <xf numFmtId="1" fontId="22" fillId="26" borderId="10" xfId="61" applyNumberFormat="1" applyFont="1" applyFill="1" applyBorder="1" applyAlignment="1">
      <alignment horizontal="center" vertical="center"/>
      <protection/>
    </xf>
    <xf numFmtId="1" fontId="22" fillId="26" borderId="10" xfId="61" applyNumberFormat="1" applyFont="1" applyFill="1" applyBorder="1" applyAlignment="1">
      <alignment horizontal="center" vertical="top"/>
      <protection/>
    </xf>
    <xf numFmtId="0" fontId="21" fillId="26" borderId="10" xfId="61" applyFont="1" applyFill="1" applyBorder="1" applyAlignment="1">
      <alignment/>
      <protection/>
    </xf>
    <xf numFmtId="0" fontId="22" fillId="26" borderId="10" xfId="61" applyFont="1" applyFill="1" applyBorder="1" applyAlignment="1">
      <alignment horizontal="left" vertical="top"/>
      <protection/>
    </xf>
    <xf numFmtId="2" fontId="22" fillId="26" borderId="10" xfId="61" applyNumberFormat="1" applyFont="1" applyFill="1" applyBorder="1" applyAlignment="1">
      <alignment horizontal="center" vertical="top"/>
      <protection/>
    </xf>
    <xf numFmtId="0" fontId="22" fillId="26" borderId="10" xfId="61" applyFont="1" applyFill="1" applyBorder="1" applyAlignment="1">
      <alignment horizontal="center" vertical="top"/>
      <protection/>
    </xf>
    <xf numFmtId="0" fontId="52" fillId="26" borderId="10" xfId="61" applyFont="1" applyFill="1" applyBorder="1" applyAlignment="1">
      <alignment/>
      <protection/>
    </xf>
    <xf numFmtId="0" fontId="22" fillId="26" borderId="10" xfId="61" applyFont="1" applyFill="1" applyBorder="1" applyAlignment="1">
      <alignment horizontal="center"/>
      <protection/>
    </xf>
    <xf numFmtId="0" fontId="22" fillId="26" borderId="17" xfId="0" applyFont="1" applyFill="1" applyBorder="1" applyAlignment="1">
      <alignment horizontal="center" vertical="top" wrapText="1"/>
    </xf>
    <xf numFmtId="193" fontId="21" fillId="29" borderId="10" xfId="61" applyNumberFormat="1" applyFont="1" applyFill="1" applyBorder="1" applyAlignment="1">
      <alignment horizontal="center" vertical="center"/>
      <protection/>
    </xf>
    <xf numFmtId="0" fontId="0" fillId="0" borderId="10" xfId="0" applyFill="1" applyBorder="1" applyAlignment="1">
      <alignment vertical="center"/>
    </xf>
    <xf numFmtId="0" fontId="37" fillId="26" borderId="15" xfId="0" applyFont="1" applyFill="1" applyBorder="1" applyAlignment="1">
      <alignment horizontal="justify" vertical="center" wrapText="1"/>
    </xf>
    <xf numFmtId="0" fontId="24" fillId="26" borderId="10" xfId="0" applyFont="1" applyFill="1" applyBorder="1" applyAlignment="1">
      <alignment horizontal="center" vertical="center" wrapText="1"/>
    </xf>
    <xf numFmtId="0" fontId="37" fillId="26" borderId="15" xfId="0" applyFont="1" applyFill="1" applyBorder="1" applyAlignment="1">
      <alignment horizontal="left" vertical="center" wrapText="1"/>
    </xf>
    <xf numFmtId="0" fontId="37" fillId="26" borderId="0" xfId="0" applyFont="1" applyFill="1" applyAlignment="1">
      <alignment horizontal="left" vertical="center" wrapText="1"/>
    </xf>
    <xf numFmtId="0" fontId="37" fillId="26" borderId="10" xfId="0" applyFont="1" applyFill="1" applyBorder="1" applyAlignment="1">
      <alignment horizontal="left" vertical="center" wrapText="1"/>
    </xf>
    <xf numFmtId="0" fontId="37" fillId="0" borderId="10" xfId="0" applyFont="1" applyFill="1" applyBorder="1" applyAlignment="1">
      <alignment horizontal="left" vertical="center" wrapText="1"/>
    </xf>
    <xf numFmtId="0" fontId="37" fillId="0" borderId="10" xfId="0" applyFont="1" applyFill="1" applyBorder="1" applyAlignment="1">
      <alignment vertical="center" wrapText="1"/>
    </xf>
    <xf numFmtId="0" fontId="37" fillId="0" borderId="10" xfId="60" applyFont="1" applyFill="1" applyBorder="1" applyAlignment="1">
      <alignment vertical="center" wrapText="1"/>
      <protection/>
    </xf>
    <xf numFmtId="0" fontId="37" fillId="0" borderId="10" xfId="0" applyFont="1" applyFill="1" applyBorder="1" applyAlignment="1">
      <alignment wrapText="1"/>
    </xf>
    <xf numFmtId="0" fontId="22" fillId="0" borderId="14" xfId="0" applyFont="1" applyFill="1" applyBorder="1" applyAlignment="1">
      <alignment vertical="center" wrapText="1"/>
    </xf>
    <xf numFmtId="192" fontId="21" fillId="24" borderId="14" xfId="61" applyNumberFormat="1" applyFont="1" applyFill="1" applyBorder="1" applyAlignment="1">
      <alignment horizontal="center" vertical="center" wrapText="1"/>
      <protection/>
    </xf>
    <xf numFmtId="193" fontId="22" fillId="24" borderId="14" xfId="61" applyNumberFormat="1" applyFont="1" applyFill="1" applyBorder="1" applyAlignment="1">
      <alignment horizontal="center" vertical="center"/>
      <protection/>
    </xf>
    <xf numFmtId="0" fontId="0" fillId="24" borderId="10" xfId="0" applyFill="1" applyBorder="1" applyAlignment="1">
      <alignment/>
    </xf>
    <xf numFmtId="0" fontId="21" fillId="25" borderId="10" xfId="61" applyFont="1" applyFill="1" applyBorder="1" applyAlignment="1">
      <alignment horizontal="center" vertical="center"/>
      <protection/>
    </xf>
    <xf numFmtId="192" fontId="21" fillId="25" borderId="10" xfId="61" applyNumberFormat="1" applyFont="1" applyFill="1" applyBorder="1" applyAlignment="1">
      <alignment horizontal="center" vertical="center" wrapText="1"/>
      <protection/>
    </xf>
    <xf numFmtId="0" fontId="0" fillId="25" borderId="10" xfId="0" applyFont="1" applyFill="1" applyBorder="1" applyAlignment="1">
      <alignment/>
    </xf>
    <xf numFmtId="0" fontId="0" fillId="25" borderId="10" xfId="0" applyFill="1" applyBorder="1" applyAlignment="1">
      <alignment/>
    </xf>
    <xf numFmtId="0" fontId="21" fillId="25" borderId="10" xfId="61" applyFont="1" applyFill="1" applyBorder="1" applyAlignment="1">
      <alignment vertical="center" wrapText="1"/>
      <protection/>
    </xf>
    <xf numFmtId="0" fontId="0" fillId="29" borderId="10" xfId="0" applyFont="1" applyFill="1" applyBorder="1" applyAlignment="1">
      <alignment/>
    </xf>
    <xf numFmtId="0" fontId="0" fillId="29" borderId="10" xfId="0" applyFill="1" applyBorder="1" applyAlignment="1">
      <alignment/>
    </xf>
    <xf numFmtId="193" fontId="22" fillId="29" borderId="10" xfId="61" applyNumberFormat="1" applyFont="1" applyFill="1" applyBorder="1" applyAlignment="1">
      <alignment horizontal="center" vertical="center"/>
      <protection/>
    </xf>
    <xf numFmtId="0" fontId="22" fillId="0" borderId="14" xfId="61" applyFont="1" applyFill="1" applyBorder="1" applyAlignment="1">
      <alignment horizontal="justify" vertical="center" wrapText="1"/>
      <protection/>
    </xf>
    <xf numFmtId="0" fontId="22" fillId="0" borderId="19" xfId="61" applyFont="1" applyFill="1" applyBorder="1" applyAlignment="1">
      <alignment horizontal="center" vertical="center" wrapText="1"/>
      <protection/>
    </xf>
    <xf numFmtId="0" fontId="21" fillId="0" borderId="13" xfId="60" applyFont="1" applyFill="1" applyBorder="1" applyAlignment="1">
      <alignment horizontal="left" vertical="center" wrapText="1"/>
      <protection/>
    </xf>
    <xf numFmtId="0" fontId="21" fillId="24" borderId="13" xfId="61" applyFont="1" applyFill="1" applyBorder="1" applyAlignment="1">
      <alignment horizontal="center" vertical="center" wrapText="1"/>
      <protection/>
    </xf>
    <xf numFmtId="192" fontId="21" fillId="24" borderId="13" xfId="61" applyNumberFormat="1" applyFont="1" applyFill="1" applyBorder="1" applyAlignment="1">
      <alignment horizontal="center" vertical="center" wrapText="1"/>
      <protection/>
    </xf>
    <xf numFmtId="0" fontId="21" fillId="0" borderId="0" xfId="61" applyFont="1" applyFill="1" applyBorder="1" applyAlignment="1">
      <alignment horizontal="center" vertical="center"/>
      <protection/>
    </xf>
    <xf numFmtId="0" fontId="0" fillId="0" borderId="0" xfId="0" applyFill="1" applyBorder="1" applyAlignment="1">
      <alignment/>
    </xf>
    <xf numFmtId="0" fontId="21" fillId="24" borderId="14" xfId="61" applyFont="1" applyFill="1" applyBorder="1" applyAlignment="1">
      <alignment horizontal="center" vertical="center"/>
      <protection/>
    </xf>
    <xf numFmtId="0" fontId="22" fillId="24" borderId="14" xfId="61" applyFont="1" applyFill="1" applyBorder="1" applyAlignment="1">
      <alignment vertical="top" wrapText="1"/>
      <protection/>
    </xf>
    <xf numFmtId="2" fontId="22" fillId="26" borderId="10" xfId="61" applyNumberFormat="1" applyFont="1" applyFill="1" applyBorder="1" applyAlignment="1">
      <alignment horizontal="center" vertical="center"/>
      <protection/>
    </xf>
    <xf numFmtId="0" fontId="22" fillId="26" borderId="14" xfId="61" applyFont="1" applyFill="1" applyBorder="1" applyAlignment="1">
      <alignment horizontal="center" vertical="center" wrapText="1"/>
      <protection/>
    </xf>
    <xf numFmtId="0" fontId="22" fillId="0" borderId="14" xfId="0" applyFont="1" applyFill="1" applyBorder="1" applyAlignment="1">
      <alignment horizontal="center" wrapText="1"/>
    </xf>
    <xf numFmtId="0" fontId="22" fillId="0" borderId="14" xfId="61" applyFont="1" applyFill="1" applyBorder="1" applyAlignment="1">
      <alignment horizontal="left" vertical="top" wrapText="1"/>
      <protection/>
    </xf>
    <xf numFmtId="193" fontId="22" fillId="0" borderId="13" xfId="61" applyNumberFormat="1" applyFont="1" applyFill="1" applyBorder="1" applyAlignment="1">
      <alignment horizontal="center" vertical="center" wrapText="1"/>
      <protection/>
    </xf>
    <xf numFmtId="0" fontId="22" fillId="0" borderId="15" xfId="0" applyFont="1" applyFill="1" applyBorder="1" applyAlignment="1">
      <alignment horizontal="center" vertical="center" wrapText="1"/>
    </xf>
    <xf numFmtId="0" fontId="21" fillId="0" borderId="11" xfId="60" applyFont="1" applyFill="1" applyBorder="1" applyAlignment="1">
      <alignment vertical="center" wrapText="1"/>
      <protection/>
    </xf>
    <xf numFmtId="0" fontId="21" fillId="0" borderId="13" xfId="61" applyFont="1" applyFill="1" applyBorder="1" applyAlignment="1">
      <alignment horizontal="center" vertical="center" wrapText="1"/>
      <protection/>
    </xf>
    <xf numFmtId="193" fontId="22" fillId="0" borderId="15" xfId="61" applyNumberFormat="1" applyFont="1" applyFill="1" applyBorder="1" applyAlignment="1">
      <alignment horizontal="center" vertical="center" wrapText="1"/>
      <protection/>
    </xf>
    <xf numFmtId="0" fontId="22" fillId="26" borderId="10" xfId="61" applyFont="1" applyFill="1" applyBorder="1" applyAlignment="1">
      <alignment horizontal="center" vertical="center" wrapText="1"/>
      <protection/>
    </xf>
    <xf numFmtId="0" fontId="21" fillId="24" borderId="10" xfId="61" applyFont="1" applyFill="1" applyBorder="1" applyAlignment="1">
      <alignment horizontal="left" vertical="center" wrapText="1"/>
      <protection/>
    </xf>
    <xf numFmtId="0" fontId="22" fillId="26" borderId="10" xfId="61" applyFont="1" applyFill="1" applyBorder="1" applyAlignment="1">
      <alignment horizontal="left" wrapText="1"/>
      <protection/>
    </xf>
    <xf numFmtId="0" fontId="22" fillId="26" borderId="14" xfId="60" applyNumberFormat="1" applyFont="1" applyFill="1" applyBorder="1" applyAlignment="1">
      <alignment horizontal="center" vertical="center" wrapText="1"/>
      <protection/>
    </xf>
    <xf numFmtId="0" fontId="22" fillId="26" borderId="14" xfId="56" applyFont="1" applyFill="1" applyBorder="1" applyAlignment="1">
      <alignment horizontal="justify" vertical="center" wrapText="1"/>
      <protection/>
    </xf>
    <xf numFmtId="0" fontId="22" fillId="26" borderId="14" xfId="60" applyFont="1" applyFill="1" applyBorder="1" applyAlignment="1">
      <alignment horizontal="center" vertical="center" wrapText="1"/>
      <protection/>
    </xf>
    <xf numFmtId="193" fontId="22" fillId="26" borderId="14" xfId="61" applyNumberFormat="1" applyFont="1" applyFill="1" applyBorder="1" applyAlignment="1">
      <alignment horizontal="center" vertical="center" wrapText="1"/>
      <protection/>
    </xf>
    <xf numFmtId="0" fontId="22" fillId="26" borderId="14" xfId="58" applyFont="1" applyFill="1" applyBorder="1" applyAlignment="1">
      <alignment horizontal="center" vertical="center" wrapText="1"/>
      <protection/>
    </xf>
    <xf numFmtId="0" fontId="22" fillId="26" borderId="0" xfId="61" applyFont="1" applyFill="1" applyAlignment="1">
      <alignment vertical="top" wrapText="1"/>
      <protection/>
    </xf>
    <xf numFmtId="0" fontId="0" fillId="26" borderId="10" xfId="0" applyFont="1" applyFill="1" applyBorder="1" applyAlignment="1">
      <alignment/>
    </xf>
    <xf numFmtId="0" fontId="22" fillId="26" borderId="15" xfId="0" applyFont="1" applyFill="1" applyBorder="1" applyAlignment="1">
      <alignment vertical="center" wrapText="1"/>
    </xf>
    <xf numFmtId="1" fontId="22" fillId="26" borderId="10" xfId="0" applyNumberFormat="1" applyFont="1" applyFill="1" applyBorder="1" applyAlignment="1">
      <alignment horizontal="center" vertical="center" wrapText="1"/>
    </xf>
    <xf numFmtId="195" fontId="22" fillId="26" borderId="10" xfId="0" applyNumberFormat="1" applyFont="1" applyFill="1" applyBorder="1" applyAlignment="1">
      <alignment horizontal="center" vertical="center" wrapText="1"/>
    </xf>
    <xf numFmtId="192" fontId="22" fillId="26" borderId="10" xfId="60" applyNumberFormat="1" applyFont="1" applyFill="1" applyBorder="1" applyAlignment="1">
      <alignment vertical="center" wrapText="1"/>
      <protection/>
    </xf>
    <xf numFmtId="0" fontId="21" fillId="36" borderId="10" xfId="61" applyFont="1" applyFill="1" applyBorder="1" applyAlignment="1">
      <alignment horizontal="center" vertical="center"/>
      <protection/>
    </xf>
    <xf numFmtId="0" fontId="22" fillId="36" borderId="10" xfId="61" applyFont="1" applyFill="1" applyBorder="1" applyAlignment="1">
      <alignment horizontal="center" vertical="center" wrapText="1"/>
      <protection/>
    </xf>
    <xf numFmtId="0" fontId="21" fillId="26" borderId="10" xfId="61" applyFont="1" applyFill="1" applyBorder="1" applyAlignment="1">
      <alignment horizontal="left" vertical="top" wrapText="1"/>
      <protection/>
    </xf>
    <xf numFmtId="0" fontId="22" fillId="31" borderId="10" xfId="61" applyFont="1" applyFill="1" applyBorder="1" applyAlignment="1">
      <alignment horizontal="center" vertical="center"/>
      <protection/>
    </xf>
    <xf numFmtId="0" fontId="22" fillId="31" borderId="14" xfId="61" applyFont="1" applyFill="1" applyBorder="1" applyAlignment="1">
      <alignment horizontal="center" vertical="center"/>
      <protection/>
    </xf>
    <xf numFmtId="0" fontId="21" fillId="31" borderId="14" xfId="61" applyFont="1" applyFill="1" applyBorder="1" applyAlignment="1">
      <alignment horizontal="center" vertical="center"/>
      <protection/>
    </xf>
    <xf numFmtId="0" fontId="22" fillId="0" borderId="20" xfId="61" applyFont="1" applyFill="1" applyBorder="1" applyAlignment="1">
      <alignment horizontal="center" vertical="center" wrapText="1"/>
      <protection/>
    </xf>
    <xf numFmtId="0" fontId="22" fillId="26" borderId="10" xfId="0" applyFont="1" applyFill="1" applyBorder="1" applyAlignment="1">
      <alignment horizontal="center" vertical="center" wrapText="1"/>
    </xf>
    <xf numFmtId="0" fontId="21" fillId="37" borderId="10" xfId="61" applyNumberFormat="1" applyFont="1" applyFill="1" applyBorder="1" applyAlignment="1">
      <alignment horizontal="center" vertical="center" wrapText="1"/>
      <protection/>
    </xf>
    <xf numFmtId="192" fontId="21" fillId="37" borderId="10" xfId="61" applyNumberFormat="1" applyFont="1" applyFill="1" applyBorder="1" applyAlignment="1">
      <alignment horizontal="center" vertical="center" wrapText="1"/>
      <protection/>
    </xf>
    <xf numFmtId="0" fontId="22" fillId="37" borderId="10" xfId="61" applyFont="1" applyFill="1" applyBorder="1" applyAlignment="1">
      <alignment wrapText="1"/>
      <protection/>
    </xf>
    <xf numFmtId="0" fontId="22" fillId="37" borderId="10" xfId="61" applyFont="1" applyFill="1" applyBorder="1" applyAlignment="1">
      <alignment vertical="top" wrapText="1"/>
      <protection/>
    </xf>
    <xf numFmtId="0" fontId="0" fillId="37" borderId="0" xfId="0" applyFill="1" applyAlignment="1">
      <alignment/>
    </xf>
    <xf numFmtId="0" fontId="22" fillId="37" borderId="10" xfId="61" applyFont="1" applyFill="1" applyBorder="1">
      <alignment/>
      <protection/>
    </xf>
    <xf numFmtId="0" fontId="21" fillId="37" borderId="10" xfId="61" applyFont="1" applyFill="1" applyBorder="1" applyAlignment="1">
      <alignment horizontal="center" vertical="center" wrapText="1"/>
      <protection/>
    </xf>
    <xf numFmtId="192" fontId="23" fillId="33" borderId="10" xfId="0" applyNumberFormat="1" applyFont="1" applyFill="1" applyBorder="1" applyAlignment="1">
      <alignment horizontal="center" vertical="center"/>
    </xf>
    <xf numFmtId="0" fontId="23" fillId="33" borderId="10" xfId="61" applyFont="1" applyFill="1" applyBorder="1" applyAlignment="1">
      <alignment horizontal="center" vertical="center" wrapText="1"/>
      <protection/>
    </xf>
    <xf numFmtId="0" fontId="31" fillId="38" borderId="0" xfId="0" applyFont="1" applyFill="1" applyAlignment="1">
      <alignment/>
    </xf>
    <xf numFmtId="0" fontId="22" fillId="26" borderId="10" xfId="60" applyFont="1" applyFill="1" applyBorder="1" applyAlignment="1">
      <alignment horizontal="center" vertical="center" wrapText="1"/>
      <protection/>
    </xf>
    <xf numFmtId="0" fontId="22" fillId="0" borderId="13" xfId="61" applyFont="1" applyFill="1" applyBorder="1" applyAlignment="1">
      <alignment horizontal="left" vertical="center" wrapText="1"/>
      <protection/>
    </xf>
    <xf numFmtId="3" fontId="22" fillId="0" borderId="10" xfId="61" applyNumberFormat="1" applyFont="1" applyFill="1" applyBorder="1" applyAlignment="1">
      <alignment horizontal="center" vertical="center" wrapText="1"/>
      <protection/>
    </xf>
    <xf numFmtId="0" fontId="22" fillId="0" borderId="10" xfId="58" applyFont="1" applyFill="1" applyBorder="1" applyAlignment="1">
      <alignment horizontal="center" vertical="center"/>
      <protection/>
    </xf>
    <xf numFmtId="0" fontId="22" fillId="0" borderId="10" xfId="60" applyFont="1" applyFill="1" applyBorder="1" applyAlignment="1">
      <alignment horizontal="center" vertical="top" wrapText="1"/>
      <protection/>
    </xf>
    <xf numFmtId="0" fontId="21" fillId="37" borderId="10" xfId="60" applyFont="1" applyFill="1" applyBorder="1" applyAlignment="1">
      <alignment horizontal="center" vertical="center" wrapText="1"/>
      <protection/>
    </xf>
    <xf numFmtId="0" fontId="22" fillId="37" borderId="10" xfId="61" applyFont="1" applyFill="1" applyBorder="1" applyAlignment="1">
      <alignment horizontal="center" vertical="center" wrapText="1"/>
      <protection/>
    </xf>
    <xf numFmtId="0" fontId="22" fillId="37" borderId="10" xfId="60" applyFont="1" applyFill="1" applyBorder="1" applyAlignment="1">
      <alignment horizontal="center" vertical="center" wrapText="1"/>
      <protection/>
    </xf>
    <xf numFmtId="0" fontId="22" fillId="37" borderId="10" xfId="0" applyFont="1" applyFill="1" applyBorder="1" applyAlignment="1">
      <alignment horizontal="center" vertical="center" wrapText="1"/>
    </xf>
    <xf numFmtId="0" fontId="22" fillId="37" borderId="15" xfId="0" applyFont="1" applyFill="1" applyBorder="1" applyAlignment="1">
      <alignment horizontal="center" vertical="center" wrapText="1"/>
    </xf>
    <xf numFmtId="0" fontId="21" fillId="37" borderId="10" xfId="0" applyFont="1" applyFill="1" applyBorder="1" applyAlignment="1">
      <alignment horizontal="center" vertical="center" wrapText="1"/>
    </xf>
    <xf numFmtId="0" fontId="22" fillId="37" borderId="0" xfId="61" applyFont="1" applyFill="1" applyBorder="1" applyAlignment="1">
      <alignment vertical="top" wrapText="1"/>
      <protection/>
    </xf>
    <xf numFmtId="0" fontId="21" fillId="37" borderId="10" xfId="61" applyFont="1" applyFill="1" applyBorder="1" applyAlignment="1">
      <alignment horizontal="center" vertical="center"/>
      <protection/>
    </xf>
    <xf numFmtId="192" fontId="21" fillId="37" borderId="10" xfId="60" applyNumberFormat="1" applyFont="1" applyFill="1" applyBorder="1" applyAlignment="1">
      <alignment horizontal="center" vertical="center" wrapText="1"/>
      <protection/>
    </xf>
    <xf numFmtId="192" fontId="21" fillId="37" borderId="10" xfId="61" applyNumberFormat="1" applyFont="1" applyFill="1" applyBorder="1" applyAlignment="1">
      <alignment horizontal="center" vertical="center"/>
      <protection/>
    </xf>
    <xf numFmtId="0" fontId="22" fillId="0" borderId="13" xfId="60" applyNumberFormat="1" applyFont="1" applyFill="1" applyBorder="1" applyAlignment="1">
      <alignment horizontal="left" vertical="center" wrapText="1"/>
      <protection/>
    </xf>
    <xf numFmtId="0" fontId="22" fillId="0" borderId="13" xfId="60" applyNumberFormat="1" applyFont="1" applyFill="1" applyBorder="1" applyAlignment="1">
      <alignment horizontal="center" vertical="center" wrapText="1"/>
      <protection/>
    </xf>
    <xf numFmtId="192" fontId="22" fillId="0" borderId="13" xfId="61" applyNumberFormat="1" applyFont="1" applyFill="1" applyBorder="1" applyAlignment="1">
      <alignment horizontal="center" vertical="center" wrapText="1"/>
      <protection/>
    </xf>
    <xf numFmtId="0" fontId="22" fillId="0" borderId="13" xfId="58" applyFont="1" applyFill="1" applyBorder="1" applyAlignment="1">
      <alignment horizontal="center" vertical="center" wrapText="1"/>
      <protection/>
    </xf>
    <xf numFmtId="0" fontId="22" fillId="0" borderId="10" xfId="60" applyNumberFormat="1" applyFont="1" applyFill="1" applyBorder="1" applyAlignment="1">
      <alignment horizontal="left" vertical="center" wrapText="1"/>
      <protection/>
    </xf>
    <xf numFmtId="0" fontId="22" fillId="0" borderId="10" xfId="58" applyFont="1" applyFill="1" applyBorder="1" applyAlignment="1">
      <alignment horizontal="center" vertical="center" wrapText="1"/>
      <protection/>
    </xf>
    <xf numFmtId="0" fontId="22" fillId="0" borderId="14" xfId="60" applyNumberFormat="1" applyFont="1" applyFill="1" applyBorder="1" applyAlignment="1">
      <alignment horizontal="left" vertical="center" wrapText="1"/>
      <protection/>
    </xf>
    <xf numFmtId="0" fontId="22" fillId="0" borderId="14" xfId="60" applyNumberFormat="1" applyFont="1" applyFill="1" applyBorder="1" applyAlignment="1">
      <alignment horizontal="center" vertical="center" wrapText="1"/>
      <protection/>
    </xf>
    <xf numFmtId="0" fontId="22" fillId="0" borderId="10" xfId="60" applyFont="1" applyFill="1" applyBorder="1" applyAlignment="1">
      <alignment horizontal="left" vertical="top" wrapText="1"/>
      <protection/>
    </xf>
    <xf numFmtId="0" fontId="22" fillId="0" borderId="0" xfId="0" applyFont="1" applyFill="1" applyAlignment="1">
      <alignment vertical="top" wrapText="1"/>
    </xf>
    <xf numFmtId="0" fontId="26" fillId="0" borderId="0" xfId="0" applyFont="1" applyFill="1" applyAlignment="1">
      <alignment horizontal="justify" vertical="center"/>
    </xf>
    <xf numFmtId="192" fontId="22" fillId="0" borderId="10" xfId="60" applyNumberFormat="1" applyFont="1" applyFill="1" applyBorder="1" applyAlignment="1">
      <alignment vertical="center" wrapText="1"/>
      <protection/>
    </xf>
    <xf numFmtId="0" fontId="21" fillId="0" borderId="14" xfId="60" applyFont="1" applyFill="1" applyBorder="1" applyAlignment="1">
      <alignment horizontal="center" vertical="center" wrapText="1"/>
      <protection/>
    </xf>
    <xf numFmtId="192" fontId="22" fillId="0" borderId="14" xfId="0" applyNumberFormat="1" applyFont="1" applyFill="1" applyBorder="1" applyAlignment="1">
      <alignment horizontal="center" vertical="center" wrapText="1"/>
    </xf>
    <xf numFmtId="0" fontId="22" fillId="0" borderId="14" xfId="56" applyFont="1" applyFill="1" applyBorder="1" applyAlignment="1">
      <alignment horizontal="left" vertical="center" wrapText="1"/>
      <protection/>
    </xf>
    <xf numFmtId="0" fontId="21" fillId="0" borderId="11" xfId="61" applyFont="1" applyFill="1" applyBorder="1" applyAlignment="1">
      <alignment vertical="top" wrapText="1"/>
      <protection/>
    </xf>
    <xf numFmtId="0" fontId="22" fillId="0" borderId="10" xfId="56" applyFont="1" applyFill="1" applyBorder="1" applyAlignment="1">
      <alignment horizontal="left" vertical="center" wrapText="1"/>
      <protection/>
    </xf>
    <xf numFmtId="193" fontId="21" fillId="0" borderId="10" xfId="61" applyNumberFormat="1" applyFont="1" applyFill="1" applyBorder="1" applyAlignment="1">
      <alignment horizontal="center" vertical="center" wrapText="1"/>
      <protection/>
    </xf>
    <xf numFmtId="0" fontId="22" fillId="0" borderId="13" xfId="56" applyFont="1" applyFill="1" applyBorder="1" applyAlignment="1">
      <alignment horizontal="left" vertical="center" wrapText="1"/>
      <protection/>
    </xf>
    <xf numFmtId="193" fontId="21" fillId="0" borderId="13" xfId="61" applyNumberFormat="1" applyFont="1" applyFill="1" applyBorder="1" applyAlignment="1">
      <alignment horizontal="center" vertical="center" wrapText="1"/>
      <protection/>
    </xf>
    <xf numFmtId="0" fontId="22" fillId="0" borderId="20" xfId="56" applyFont="1" applyFill="1" applyBorder="1" applyAlignment="1">
      <alignment horizontal="left" vertical="center" wrapText="1"/>
      <protection/>
    </xf>
    <xf numFmtId="0" fontId="22" fillId="0" borderId="15" xfId="60" applyFont="1" applyFill="1" applyBorder="1" applyAlignment="1">
      <alignment horizontal="center" vertical="center" wrapText="1"/>
      <protection/>
    </xf>
    <xf numFmtId="1" fontId="22" fillId="0" borderId="10" xfId="0" applyNumberFormat="1" applyFont="1" applyFill="1" applyBorder="1" applyAlignment="1">
      <alignment horizontal="center" vertical="center" wrapText="1"/>
    </xf>
    <xf numFmtId="0" fontId="22" fillId="0" borderId="20" xfId="60" applyFont="1" applyFill="1" applyBorder="1" applyAlignment="1">
      <alignment horizontal="center" vertical="center" wrapText="1"/>
      <protection/>
    </xf>
    <xf numFmtId="192" fontId="22" fillId="0" borderId="11" xfId="60" applyNumberFormat="1" applyFont="1" applyFill="1" applyBorder="1" applyAlignment="1">
      <alignment horizontal="center" vertical="center" wrapText="1"/>
      <protection/>
    </xf>
    <xf numFmtId="0" fontId="22" fillId="0" borderId="19" xfId="60" applyFont="1" applyFill="1" applyBorder="1" applyAlignment="1">
      <alignment horizontal="center" vertical="center" wrapText="1"/>
      <protection/>
    </xf>
    <xf numFmtId="1" fontId="22" fillId="0" borderId="15" xfId="0" applyNumberFormat="1" applyFont="1" applyFill="1" applyBorder="1" applyAlignment="1">
      <alignment horizontal="center" vertical="center" wrapText="1"/>
    </xf>
    <xf numFmtId="0" fontId="21" fillId="36" borderId="15" xfId="61" applyFont="1" applyFill="1" applyBorder="1" applyAlignment="1">
      <alignment vertical="center" wrapText="1"/>
      <protection/>
    </xf>
    <xf numFmtId="0" fontId="21" fillId="36" borderId="16" xfId="61" applyFont="1" applyFill="1" applyBorder="1" applyAlignment="1">
      <alignment vertical="center" wrapText="1"/>
      <protection/>
    </xf>
    <xf numFmtId="0" fontId="27" fillId="0" borderId="11" xfId="61" applyFont="1" applyFill="1" applyBorder="1" applyAlignment="1">
      <alignment horizontal="left" vertical="center" wrapText="1"/>
      <protection/>
    </xf>
    <xf numFmtId="193" fontId="24" fillId="0" borderId="13" xfId="0" applyNumberFormat="1" applyFont="1" applyFill="1" applyBorder="1" applyAlignment="1">
      <alignment horizontal="center" vertical="center" wrapText="1"/>
    </xf>
    <xf numFmtId="0" fontId="22" fillId="0" borderId="14" xfId="55" applyFont="1" applyFill="1" applyBorder="1" applyAlignment="1">
      <alignment horizontal="left" vertical="center" wrapText="1"/>
      <protection/>
    </xf>
    <xf numFmtId="0" fontId="22" fillId="0" borderId="10" xfId="54" applyFont="1" applyFill="1" applyBorder="1" applyAlignment="1">
      <alignment horizontal="left" vertical="center" wrapText="1"/>
      <protection/>
    </xf>
    <xf numFmtId="0" fontId="22" fillId="0" borderId="10" xfId="54" applyFont="1" applyFill="1" applyBorder="1" applyAlignment="1">
      <alignment horizontal="center" vertical="center" wrapText="1"/>
      <protection/>
    </xf>
    <xf numFmtId="198" fontId="27" fillId="0" borderId="10" xfId="58" applyNumberFormat="1" applyFont="1" applyFill="1" applyBorder="1" applyAlignment="1">
      <alignment horizontal="left" vertical="center" wrapText="1"/>
      <protection/>
    </xf>
    <xf numFmtId="3" fontId="22" fillId="0" borderId="10" xfId="0" applyNumberFormat="1" applyFont="1" applyFill="1" applyBorder="1" applyAlignment="1">
      <alignment vertical="center" wrapText="1"/>
    </xf>
    <xf numFmtId="0" fontId="22" fillId="0" borderId="10" xfId="58" applyFont="1" applyFill="1" applyBorder="1" applyAlignment="1">
      <alignment horizontal="left" vertical="center" wrapText="1"/>
      <protection/>
    </xf>
    <xf numFmtId="0" fontId="43" fillId="0" borderId="10" xfId="58" applyFont="1" applyFill="1" applyBorder="1" applyAlignment="1">
      <alignment horizontal="center" vertical="center" wrapText="1"/>
      <protection/>
    </xf>
    <xf numFmtId="0" fontId="22" fillId="0" borderId="13" xfId="0" applyFont="1" applyFill="1" applyBorder="1" applyAlignment="1">
      <alignment vertical="center" wrapText="1"/>
    </xf>
    <xf numFmtId="192" fontId="22" fillId="29" borderId="10" xfId="61" applyNumberFormat="1" applyFont="1" applyFill="1" applyBorder="1">
      <alignment/>
      <protection/>
    </xf>
    <xf numFmtId="193" fontId="21" fillId="24" borderId="10" xfId="61" applyNumberFormat="1" applyFont="1" applyFill="1" applyBorder="1" applyAlignment="1">
      <alignment vertical="top" wrapText="1"/>
      <protection/>
    </xf>
    <xf numFmtId="193" fontId="21" fillId="28" borderId="10" xfId="61" applyNumberFormat="1" applyFont="1" applyFill="1" applyBorder="1" applyAlignment="1">
      <alignment vertical="top" wrapText="1"/>
      <protection/>
    </xf>
    <xf numFmtId="192" fontId="0" fillId="33" borderId="10" xfId="0" applyNumberFormat="1" applyFill="1" applyBorder="1" applyAlignment="1">
      <alignment/>
    </xf>
    <xf numFmtId="0" fontId="22" fillId="0" borderId="13" xfId="56" applyFont="1" applyFill="1" applyBorder="1" applyAlignment="1">
      <alignment vertical="center" wrapText="1"/>
      <protection/>
    </xf>
    <xf numFmtId="0" fontId="22" fillId="0" borderId="14" xfId="60" applyNumberFormat="1" applyFont="1" applyFill="1" applyBorder="1" applyAlignment="1">
      <alignment vertical="center" wrapText="1"/>
      <protection/>
    </xf>
    <xf numFmtId="0" fontId="22" fillId="0" borderId="13" xfId="60" applyNumberFormat="1" applyFont="1" applyFill="1" applyBorder="1" applyAlignment="1">
      <alignment vertical="center" wrapText="1"/>
      <protection/>
    </xf>
    <xf numFmtId="0" fontId="22" fillId="0" borderId="13" xfId="61" applyNumberFormat="1" applyFont="1" applyFill="1" applyBorder="1" applyAlignment="1">
      <alignment vertical="center" wrapText="1"/>
      <protection/>
    </xf>
    <xf numFmtId="0" fontId="22" fillId="0" borderId="14" xfId="58" applyFont="1" applyFill="1" applyBorder="1" applyAlignment="1">
      <alignment horizontal="center" vertical="center" wrapText="1"/>
      <protection/>
    </xf>
    <xf numFmtId="0" fontId="22" fillId="24" borderId="13" xfId="61" applyFont="1" applyFill="1" applyBorder="1" applyAlignment="1">
      <alignment wrapText="1"/>
      <protection/>
    </xf>
    <xf numFmtId="0" fontId="22" fillId="24" borderId="13" xfId="61" applyFont="1" applyFill="1" applyBorder="1">
      <alignment/>
      <protection/>
    </xf>
    <xf numFmtId="0" fontId="22" fillId="0" borderId="10" xfId="60" applyNumberFormat="1" applyFont="1" applyFill="1" applyBorder="1" applyAlignment="1">
      <alignment vertical="center" wrapText="1"/>
      <protection/>
    </xf>
    <xf numFmtId="0" fontId="22" fillId="0" borderId="10" xfId="61" applyNumberFormat="1" applyFont="1" applyFill="1" applyBorder="1" applyAlignment="1">
      <alignment vertical="center" wrapText="1"/>
      <protection/>
    </xf>
    <xf numFmtId="0" fontId="21" fillId="26" borderId="13" xfId="61" applyFont="1" applyFill="1" applyBorder="1" applyAlignment="1">
      <alignment horizontal="center" vertical="center" wrapText="1"/>
      <protection/>
    </xf>
    <xf numFmtId="0" fontId="22" fillId="26" borderId="13" xfId="61" applyFont="1" applyFill="1" applyBorder="1" applyAlignment="1">
      <alignment horizontal="center" vertical="center" wrapText="1"/>
      <protection/>
    </xf>
    <xf numFmtId="0" fontId="22" fillId="26" borderId="13" xfId="0" applyFont="1" applyFill="1" applyBorder="1" applyAlignment="1">
      <alignment horizontal="center" vertical="center" wrapText="1"/>
    </xf>
    <xf numFmtId="0" fontId="22" fillId="26" borderId="13" xfId="0" applyFont="1" applyFill="1" applyBorder="1" applyAlignment="1">
      <alignment vertical="center" wrapText="1"/>
    </xf>
    <xf numFmtId="0" fontId="22" fillId="0" borderId="0" xfId="0" applyFont="1" applyFill="1" applyAlignment="1">
      <alignment vertical="center" wrapText="1"/>
    </xf>
    <xf numFmtId="0" fontId="22" fillId="26" borderId="13" xfId="60" applyFont="1" applyFill="1" applyBorder="1" applyAlignment="1">
      <alignment horizontal="center" vertical="center" wrapText="1"/>
      <protection/>
    </xf>
    <xf numFmtId="0" fontId="21" fillId="26" borderId="10" xfId="61" applyFont="1" applyFill="1" applyBorder="1" applyAlignment="1">
      <alignment horizontal="left" wrapText="1"/>
      <protection/>
    </xf>
    <xf numFmtId="0" fontId="22" fillId="0" borderId="14" xfId="56" applyFont="1" applyFill="1" applyBorder="1" applyAlignment="1">
      <alignment horizontal="justify" vertical="center" wrapText="1"/>
      <protection/>
    </xf>
    <xf numFmtId="0" fontId="22" fillId="0" borderId="19" xfId="61" applyFont="1" applyFill="1" applyBorder="1" applyAlignment="1">
      <alignment horizontal="left" vertical="center" wrapText="1"/>
      <protection/>
    </xf>
    <xf numFmtId="192" fontId="21" fillId="0" borderId="10" xfId="61" applyNumberFormat="1" applyFont="1" applyFill="1" applyBorder="1" applyAlignment="1">
      <alignment vertical="top" wrapText="1"/>
      <protection/>
    </xf>
    <xf numFmtId="4" fontId="22" fillId="0" borderId="10" xfId="61" applyNumberFormat="1" applyFont="1" applyFill="1" applyBorder="1" applyAlignment="1">
      <alignment horizontal="center" vertical="center" wrapText="1"/>
      <protection/>
    </xf>
    <xf numFmtId="192" fontId="22" fillId="30" borderId="10" xfId="61" applyNumberFormat="1" applyFont="1" applyFill="1" applyBorder="1" applyAlignment="1">
      <alignment horizontal="center" wrapText="1"/>
      <protection/>
    </xf>
    <xf numFmtId="192" fontId="0" fillId="33" borderId="10" xfId="0" applyNumberFormat="1" applyFill="1" applyBorder="1" applyAlignment="1">
      <alignment horizontal="center"/>
    </xf>
    <xf numFmtId="192" fontId="22" fillId="24" borderId="10" xfId="61" applyNumberFormat="1" applyFont="1" applyFill="1" applyBorder="1" applyAlignment="1">
      <alignment vertical="top" wrapText="1"/>
      <protection/>
    </xf>
    <xf numFmtId="193" fontId="26" fillId="24" borderId="14" xfId="0" applyNumberFormat="1" applyFont="1" applyFill="1" applyBorder="1" applyAlignment="1">
      <alignment horizontal="center" vertical="top" wrapText="1"/>
    </xf>
    <xf numFmtId="0" fontId="21" fillId="0" borderId="13" xfId="60" applyFont="1" applyFill="1" applyBorder="1" applyAlignment="1">
      <alignment horizontal="center" vertical="center" wrapText="1"/>
      <protection/>
    </xf>
    <xf numFmtId="0" fontId="21" fillId="24" borderId="14" xfId="60" applyFont="1" applyFill="1" applyBorder="1" applyAlignment="1">
      <alignment horizontal="left" vertical="center" wrapText="1"/>
      <protection/>
    </xf>
    <xf numFmtId="0" fontId="22" fillId="24" borderId="14" xfId="60" applyFont="1" applyFill="1" applyBorder="1" applyAlignment="1">
      <alignment horizontal="center" vertical="center" wrapText="1"/>
      <protection/>
    </xf>
    <xf numFmtId="0" fontId="22" fillId="35" borderId="10" xfId="61" applyFont="1" applyFill="1" applyBorder="1" applyAlignment="1">
      <alignment vertical="top" wrapText="1"/>
      <protection/>
    </xf>
    <xf numFmtId="0" fontId="22" fillId="35" borderId="10" xfId="61" applyFont="1" applyFill="1" applyBorder="1" applyAlignment="1">
      <alignment vertical="center" wrapText="1"/>
      <protection/>
    </xf>
    <xf numFmtId="0" fontId="22" fillId="35" borderId="10" xfId="61" applyFont="1" applyFill="1" applyBorder="1" applyAlignment="1">
      <alignment horizontal="left" vertical="center" wrapText="1"/>
      <protection/>
    </xf>
    <xf numFmtId="192" fontId="21" fillId="0" borderId="13" xfId="61" applyNumberFormat="1" applyFont="1" applyFill="1" applyBorder="1" applyAlignment="1">
      <alignment horizontal="center" vertical="center" wrapText="1"/>
      <protection/>
    </xf>
    <xf numFmtId="193" fontId="22" fillId="0" borderId="10" xfId="61" applyNumberFormat="1" applyFont="1" applyFill="1" applyBorder="1" applyAlignment="1">
      <alignment horizontal="left" vertical="center" wrapText="1"/>
      <protection/>
    </xf>
    <xf numFmtId="0" fontId="22" fillId="24" borderId="10" xfId="61" applyFont="1" applyFill="1" applyBorder="1" applyAlignment="1">
      <alignment horizontal="left"/>
      <protection/>
    </xf>
    <xf numFmtId="0" fontId="22" fillId="24" borderId="10" xfId="61" applyFont="1" applyFill="1" applyBorder="1" applyAlignment="1">
      <alignment horizontal="left" vertical="top" wrapText="1"/>
      <protection/>
    </xf>
    <xf numFmtId="0" fontId="21" fillId="0" borderId="10" xfId="61" applyFont="1" applyFill="1" applyBorder="1" applyAlignment="1">
      <alignment horizontal="left" vertical="top"/>
      <protection/>
    </xf>
    <xf numFmtId="193" fontId="24" fillId="35" borderId="10" xfId="0" applyNumberFormat="1" applyFont="1" applyFill="1" applyBorder="1" applyAlignment="1">
      <alignment horizontal="left" vertical="center" wrapText="1"/>
    </xf>
    <xf numFmtId="198" fontId="24" fillId="0" borderId="13" xfId="0" applyNumberFormat="1" applyFont="1" applyFill="1" applyBorder="1" applyAlignment="1">
      <alignment horizontal="left" vertical="center" wrapText="1"/>
    </xf>
    <xf numFmtId="0" fontId="22" fillId="0" borderId="14" xfId="61" applyFont="1" applyFill="1" applyBorder="1" applyAlignment="1">
      <alignment horizontal="left" vertical="center"/>
      <protection/>
    </xf>
    <xf numFmtId="193" fontId="24" fillId="0" borderId="10" xfId="0" applyNumberFormat="1" applyFont="1" applyFill="1" applyBorder="1" applyAlignment="1">
      <alignment horizontal="center" vertical="center" wrapText="1"/>
    </xf>
    <xf numFmtId="193" fontId="22" fillId="0" borderId="10" xfId="0" applyNumberFormat="1" applyFont="1" applyFill="1" applyBorder="1" applyAlignment="1">
      <alignment horizontal="left" vertical="center" wrapText="1"/>
    </xf>
    <xf numFmtId="0" fontId="22" fillId="0" borderId="15" xfId="60" applyFont="1" applyFill="1" applyBorder="1" applyAlignment="1">
      <alignment horizontal="left" vertical="center" wrapText="1"/>
      <protection/>
    </xf>
    <xf numFmtId="0" fontId="0" fillId="26" borderId="0" xfId="0" applyFill="1" applyAlignment="1">
      <alignment/>
    </xf>
    <xf numFmtId="193" fontId="22" fillId="0" borderId="14" xfId="61" applyNumberFormat="1" applyFont="1" applyFill="1" applyBorder="1" applyAlignment="1">
      <alignment horizontal="center" vertical="center" wrapText="1"/>
      <protection/>
    </xf>
    <xf numFmtId="193" fontId="22" fillId="0" borderId="13" xfId="61" applyNumberFormat="1" applyFont="1" applyFill="1" applyBorder="1" applyAlignment="1">
      <alignment horizontal="center" vertical="center" wrapText="1"/>
      <protection/>
    </xf>
    <xf numFmtId="0" fontId="21" fillId="0" borderId="15" xfId="0" applyFont="1" applyFill="1" applyBorder="1" applyAlignment="1">
      <alignment horizontal="left" vertical="top" wrapText="1"/>
    </xf>
    <xf numFmtId="0" fontId="21" fillId="0" borderId="16" xfId="0" applyFont="1" applyFill="1" applyBorder="1" applyAlignment="1">
      <alignment horizontal="left" vertical="top" wrapText="1"/>
    </xf>
    <xf numFmtId="0" fontId="21" fillId="0" borderId="11" xfId="0" applyFont="1" applyFill="1" applyBorder="1" applyAlignment="1">
      <alignment horizontal="left" vertical="top" wrapText="1"/>
    </xf>
    <xf numFmtId="0" fontId="22" fillId="26" borderId="14" xfId="0" applyFont="1" applyFill="1" applyBorder="1" applyAlignment="1">
      <alignment horizontal="center" vertical="top" wrapText="1"/>
    </xf>
    <xf numFmtId="0" fontId="22" fillId="26" borderId="17" xfId="0" applyFont="1" applyFill="1" applyBorder="1" applyAlignment="1">
      <alignment horizontal="center" vertical="top" wrapText="1"/>
    </xf>
    <xf numFmtId="0" fontId="22" fillId="26" borderId="13" xfId="0" applyFont="1" applyFill="1" applyBorder="1" applyAlignment="1">
      <alignment horizontal="center" vertical="top" wrapText="1"/>
    </xf>
    <xf numFmtId="0" fontId="21" fillId="0" borderId="15" xfId="61" applyFont="1" applyFill="1" applyBorder="1" applyAlignment="1">
      <alignment vertical="top"/>
      <protection/>
    </xf>
    <xf numFmtId="0" fontId="21" fillId="0" borderId="16" xfId="61" applyFont="1" applyFill="1" applyBorder="1" applyAlignment="1">
      <alignment vertical="top"/>
      <protection/>
    </xf>
    <xf numFmtId="0" fontId="21" fillId="0" borderId="11" xfId="61" applyFont="1" applyFill="1" applyBorder="1" applyAlignment="1">
      <alignment vertical="top"/>
      <protection/>
    </xf>
    <xf numFmtId="0" fontId="22" fillId="0" borderId="14" xfId="60" applyFont="1" applyFill="1" applyBorder="1" applyAlignment="1">
      <alignment horizontal="center" vertical="center" wrapText="1"/>
      <protection/>
    </xf>
    <xf numFmtId="0" fontId="22" fillId="0" borderId="13" xfId="60" applyFont="1" applyFill="1" applyBorder="1" applyAlignment="1">
      <alignment horizontal="center" vertical="center" wrapText="1"/>
      <protection/>
    </xf>
    <xf numFmtId="0" fontId="22" fillId="0" borderId="14" xfId="61" applyFont="1" applyFill="1" applyBorder="1" applyAlignment="1">
      <alignment horizontal="center" vertical="center" wrapText="1"/>
      <protection/>
    </xf>
    <xf numFmtId="0" fontId="22" fillId="0" borderId="13" xfId="61" applyFont="1" applyFill="1" applyBorder="1" applyAlignment="1">
      <alignment horizontal="center" vertical="center" wrapText="1"/>
      <protection/>
    </xf>
    <xf numFmtId="0" fontId="22" fillId="0" borderId="14" xfId="61" applyFont="1" applyFill="1" applyBorder="1" applyAlignment="1">
      <alignment horizontal="center" vertical="center"/>
      <protection/>
    </xf>
    <xf numFmtId="0" fontId="22" fillId="0" borderId="13" xfId="61" applyFont="1" applyFill="1" applyBorder="1" applyAlignment="1">
      <alignment horizontal="center" vertical="center"/>
      <protection/>
    </xf>
    <xf numFmtId="0" fontId="22" fillId="0" borderId="14" xfId="61" applyFont="1" applyFill="1" applyBorder="1" applyAlignment="1">
      <alignment horizontal="left" vertical="top" wrapText="1"/>
      <protection/>
    </xf>
    <xf numFmtId="0" fontId="22" fillId="0" borderId="13" xfId="61" applyFont="1" applyFill="1" applyBorder="1" applyAlignment="1">
      <alignment horizontal="left" vertical="top" wrapText="1"/>
      <protection/>
    </xf>
    <xf numFmtId="0" fontId="22" fillId="0" borderId="14" xfId="60" applyFont="1" applyFill="1" applyBorder="1" applyAlignment="1">
      <alignment horizontal="left" vertical="center" wrapText="1"/>
      <protection/>
    </xf>
    <xf numFmtId="0" fontId="22" fillId="0" borderId="13" xfId="60" applyFont="1" applyFill="1" applyBorder="1" applyAlignment="1">
      <alignment horizontal="left" vertical="center" wrapText="1"/>
      <protection/>
    </xf>
    <xf numFmtId="0" fontId="22" fillId="0" borderId="10" xfId="61" applyFont="1" applyFill="1" applyBorder="1" applyAlignment="1">
      <alignment horizontal="center" vertical="center"/>
      <protection/>
    </xf>
    <xf numFmtId="0" fontId="22" fillId="0" borderId="14" xfId="60" applyFont="1" applyFill="1" applyBorder="1" applyAlignment="1">
      <alignment horizontal="justify" vertical="top" wrapText="1"/>
      <protection/>
    </xf>
    <xf numFmtId="0" fontId="22" fillId="0" borderId="13" xfId="60" applyFont="1" applyFill="1" applyBorder="1" applyAlignment="1">
      <alignment horizontal="justify" vertical="top" wrapText="1"/>
      <protection/>
    </xf>
    <xf numFmtId="192" fontId="22" fillId="0" borderId="15" xfId="0" applyNumberFormat="1" applyFont="1" applyFill="1" applyBorder="1" applyAlignment="1">
      <alignment horizontal="center" vertical="center" wrapText="1"/>
    </xf>
    <xf numFmtId="192" fontId="22" fillId="0" borderId="16" xfId="0" applyNumberFormat="1" applyFont="1" applyFill="1" applyBorder="1" applyAlignment="1">
      <alignment horizontal="center" vertical="center" wrapText="1"/>
    </xf>
    <xf numFmtId="192" fontId="22" fillId="0" borderId="11" xfId="0" applyNumberFormat="1" applyFont="1" applyFill="1" applyBorder="1" applyAlignment="1">
      <alignment horizontal="center" vertical="center" wrapText="1"/>
    </xf>
    <xf numFmtId="0" fontId="21" fillId="0" borderId="15" xfId="61" applyFont="1" applyFill="1" applyBorder="1" applyAlignment="1">
      <alignment vertical="center"/>
      <protection/>
    </xf>
    <xf numFmtId="0" fontId="21" fillId="0" borderId="16" xfId="61" applyFont="1" applyFill="1" applyBorder="1" applyAlignment="1">
      <alignment vertical="center"/>
      <protection/>
    </xf>
    <xf numFmtId="0" fontId="21" fillId="0" borderId="11" xfId="61" applyFont="1" applyFill="1" applyBorder="1" applyAlignment="1">
      <alignment vertical="center"/>
      <protection/>
    </xf>
    <xf numFmtId="0" fontId="22" fillId="0" borderId="14" xfId="0" applyFont="1" applyFill="1" applyBorder="1" applyAlignment="1">
      <alignment horizontal="left" vertical="top" wrapText="1"/>
    </xf>
    <xf numFmtId="0" fontId="22" fillId="0" borderId="13" xfId="0" applyFont="1" applyFill="1" applyBorder="1" applyAlignment="1">
      <alignment horizontal="left" vertical="top" wrapText="1"/>
    </xf>
    <xf numFmtId="192" fontId="22" fillId="0" borderId="19" xfId="0" applyNumberFormat="1" applyFont="1" applyFill="1" applyBorder="1" applyAlignment="1">
      <alignment horizontal="center" vertical="center" wrapText="1"/>
    </xf>
    <xf numFmtId="192" fontId="22" fillId="0" borderId="22" xfId="0" applyNumberFormat="1" applyFont="1" applyFill="1" applyBorder="1" applyAlignment="1">
      <alignment horizontal="center" vertical="center" wrapText="1"/>
    </xf>
    <xf numFmtId="192" fontId="22" fillId="0" borderId="18" xfId="0" applyNumberFormat="1" applyFont="1" applyFill="1" applyBorder="1" applyAlignment="1">
      <alignment horizontal="center" vertical="center" wrapText="1"/>
    </xf>
    <xf numFmtId="192" fontId="22" fillId="0" borderId="20" xfId="0" applyNumberFormat="1" applyFont="1" applyFill="1" applyBorder="1" applyAlignment="1">
      <alignment horizontal="center" vertical="center" wrapText="1"/>
    </xf>
    <xf numFmtId="192" fontId="22" fillId="0" borderId="21" xfId="0" applyNumberFormat="1" applyFont="1" applyFill="1" applyBorder="1" applyAlignment="1">
      <alignment horizontal="center" vertical="center" wrapText="1"/>
    </xf>
    <xf numFmtId="192" fontId="22" fillId="0" borderId="12" xfId="0" applyNumberFormat="1" applyFont="1" applyFill="1" applyBorder="1" applyAlignment="1">
      <alignment horizontal="center" vertical="center" wrapText="1"/>
    </xf>
    <xf numFmtId="0" fontId="22" fillId="26" borderId="14" xfId="61" applyFont="1" applyFill="1" applyBorder="1" applyAlignment="1">
      <alignment horizontal="center" vertical="center" wrapText="1"/>
      <protection/>
    </xf>
    <xf numFmtId="0" fontId="22" fillId="26" borderId="13" xfId="61" applyFont="1" applyFill="1" applyBorder="1" applyAlignment="1">
      <alignment horizontal="center" vertical="center" wrapText="1"/>
      <protection/>
    </xf>
    <xf numFmtId="0" fontId="22" fillId="26" borderId="14" xfId="0" applyFont="1" applyFill="1" applyBorder="1" applyAlignment="1">
      <alignment vertical="center" wrapText="1"/>
    </xf>
    <xf numFmtId="0" fontId="0" fillId="26" borderId="13" xfId="0" applyFont="1" applyFill="1" applyBorder="1" applyAlignment="1">
      <alignment vertical="center" wrapText="1"/>
    </xf>
    <xf numFmtId="0" fontId="21" fillId="0" borderId="10" xfId="60" applyFont="1" applyFill="1" applyBorder="1" applyAlignment="1">
      <alignment vertical="center" wrapText="1"/>
      <protection/>
    </xf>
    <xf numFmtId="193" fontId="22" fillId="0" borderId="10" xfId="0" applyNumberFormat="1" applyFont="1" applyFill="1" applyBorder="1" applyAlignment="1">
      <alignment horizontal="center" vertical="center" wrapText="1"/>
    </xf>
    <xf numFmtId="0" fontId="21" fillId="0" borderId="15" xfId="61" applyFont="1" applyFill="1" applyBorder="1" applyAlignment="1">
      <alignment horizontal="left" vertical="center" wrapText="1"/>
      <protection/>
    </xf>
    <xf numFmtId="0" fontId="21" fillId="0" borderId="16" xfId="61" applyFont="1" applyFill="1" applyBorder="1" applyAlignment="1">
      <alignment horizontal="left" vertical="center" wrapText="1"/>
      <protection/>
    </xf>
    <xf numFmtId="0" fontId="21" fillId="0" borderId="11" xfId="61" applyFont="1" applyFill="1" applyBorder="1" applyAlignment="1">
      <alignment horizontal="left" vertical="center" wrapText="1"/>
      <protection/>
    </xf>
    <xf numFmtId="0" fontId="22" fillId="0" borderId="15" xfId="61" applyFont="1" applyFill="1" applyBorder="1" applyAlignment="1">
      <alignment horizontal="center" vertical="center"/>
      <protection/>
    </xf>
    <xf numFmtId="0" fontId="22" fillId="0" borderId="16" xfId="61" applyFont="1" applyFill="1" applyBorder="1" applyAlignment="1">
      <alignment horizontal="center" vertical="center"/>
      <protection/>
    </xf>
    <xf numFmtId="0" fontId="22" fillId="0" borderId="11" xfId="61" applyFont="1" applyFill="1" applyBorder="1" applyAlignment="1">
      <alignment horizontal="center" vertical="center"/>
      <protection/>
    </xf>
    <xf numFmtId="0" fontId="22" fillId="0" borderId="14" xfId="56" applyFont="1" applyFill="1" applyBorder="1" applyAlignment="1">
      <alignment horizontal="left" vertical="center" wrapText="1"/>
      <protection/>
    </xf>
    <xf numFmtId="0" fontId="22" fillId="0" borderId="13" xfId="56" applyFont="1" applyFill="1" applyBorder="1" applyAlignment="1">
      <alignment horizontal="left" vertical="center" wrapText="1"/>
      <protection/>
    </xf>
    <xf numFmtId="0" fontId="22" fillId="0" borderId="14" xfId="60" applyNumberFormat="1" applyFont="1" applyFill="1" applyBorder="1" applyAlignment="1">
      <alignment horizontal="center" vertical="center" wrapText="1"/>
      <protection/>
    </xf>
    <xf numFmtId="0" fontId="22" fillId="0" borderId="13" xfId="60" applyNumberFormat="1" applyFont="1" applyFill="1" applyBorder="1" applyAlignment="1">
      <alignment horizontal="center" vertical="center" wrapText="1"/>
      <protection/>
    </xf>
    <xf numFmtId="0" fontId="21" fillId="0" borderId="10" xfId="0" applyFont="1" applyFill="1" applyBorder="1" applyAlignment="1">
      <alignment horizontal="left" wrapText="1"/>
    </xf>
    <xf numFmtId="0" fontId="22" fillId="0" borderId="10" xfId="61" applyFont="1" applyFill="1" applyBorder="1" applyAlignment="1">
      <alignment horizontal="center" vertical="center" wrapText="1"/>
      <protection/>
    </xf>
    <xf numFmtId="192" fontId="22" fillId="0" borderId="15" xfId="61" applyNumberFormat="1" applyFont="1" applyFill="1" applyBorder="1" applyAlignment="1">
      <alignment horizontal="center" vertical="center" wrapText="1"/>
      <protection/>
    </xf>
    <xf numFmtId="192" fontId="22" fillId="0" borderId="16" xfId="61" applyNumberFormat="1" applyFont="1" applyFill="1" applyBorder="1" applyAlignment="1">
      <alignment horizontal="center" vertical="center" wrapText="1"/>
      <protection/>
    </xf>
    <xf numFmtId="192" fontId="22" fillId="0" borderId="11" xfId="61" applyNumberFormat="1" applyFont="1" applyFill="1" applyBorder="1" applyAlignment="1">
      <alignment horizontal="center" vertical="center" wrapText="1"/>
      <protection/>
    </xf>
    <xf numFmtId="0" fontId="21" fillId="0" borderId="10" xfId="0" applyFont="1" applyFill="1" applyBorder="1" applyAlignment="1">
      <alignment horizontal="left" vertical="center" wrapText="1"/>
    </xf>
    <xf numFmtId="0" fontId="22" fillId="0" borderId="15" xfId="60" applyFont="1" applyFill="1" applyBorder="1" applyAlignment="1">
      <alignment horizontal="center" vertical="center" wrapText="1"/>
      <protection/>
    </xf>
    <xf numFmtId="0" fontId="22" fillId="0" borderId="16" xfId="60" applyFont="1" applyFill="1" applyBorder="1" applyAlignment="1">
      <alignment horizontal="center" vertical="center" wrapText="1"/>
      <protection/>
    </xf>
    <xf numFmtId="0" fontId="22" fillId="0" borderId="11" xfId="60" applyFont="1" applyFill="1" applyBorder="1" applyAlignment="1">
      <alignment horizontal="center" vertical="center" wrapText="1"/>
      <protection/>
    </xf>
    <xf numFmtId="0" fontId="22" fillId="0" borderId="10" xfId="60" applyNumberFormat="1" applyFont="1" applyFill="1" applyBorder="1" applyAlignment="1">
      <alignment horizontal="left" vertical="center" wrapText="1"/>
      <protection/>
    </xf>
    <xf numFmtId="0" fontId="22" fillId="0" borderId="10" xfId="61" applyNumberFormat="1" applyFont="1" applyFill="1" applyBorder="1" applyAlignment="1">
      <alignment horizontal="center" vertical="center" wrapText="1"/>
      <protection/>
    </xf>
    <xf numFmtId="0" fontId="22" fillId="0" borderId="10" xfId="60" applyNumberFormat="1" applyFont="1" applyFill="1" applyBorder="1" applyAlignment="1">
      <alignment horizontal="center" vertical="center" wrapText="1"/>
      <protection/>
    </xf>
    <xf numFmtId="0" fontId="22" fillId="26" borderId="14" xfId="0" applyFont="1" applyFill="1" applyBorder="1" applyAlignment="1">
      <alignment horizontal="center" vertical="center" wrapText="1"/>
    </xf>
    <xf numFmtId="0" fontId="22" fillId="26" borderId="17" xfId="0" applyFont="1" applyFill="1" applyBorder="1" applyAlignment="1">
      <alignment horizontal="center" vertical="center" wrapText="1"/>
    </xf>
    <xf numFmtId="0" fontId="22" fillId="26" borderId="13" xfId="0" applyFont="1" applyFill="1" applyBorder="1" applyAlignment="1">
      <alignment horizontal="center" vertical="center" wrapText="1"/>
    </xf>
    <xf numFmtId="3" fontId="22" fillId="0" borderId="15" xfId="59" applyNumberFormat="1" applyFont="1" applyFill="1" applyBorder="1" applyAlignment="1">
      <alignment horizontal="center" vertical="center" wrapText="1"/>
      <protection/>
    </xf>
    <xf numFmtId="3" fontId="22" fillId="0" borderId="16" xfId="59" applyNumberFormat="1" applyFont="1" applyFill="1" applyBorder="1" applyAlignment="1">
      <alignment horizontal="center" vertical="center" wrapText="1"/>
      <protection/>
    </xf>
    <xf numFmtId="3" fontId="22" fillId="0" borderId="11" xfId="59" applyNumberFormat="1" applyFont="1" applyFill="1" applyBorder="1" applyAlignment="1">
      <alignment horizontal="center" vertical="center" wrapText="1"/>
      <protection/>
    </xf>
    <xf numFmtId="0" fontId="32" fillId="0" borderId="15" xfId="0" applyFont="1" applyFill="1" applyBorder="1" applyAlignment="1">
      <alignment horizontal="left" vertical="center" wrapText="1"/>
    </xf>
    <xf numFmtId="0" fontId="32" fillId="0" borderId="16" xfId="0" applyFont="1" applyFill="1" applyBorder="1" applyAlignment="1">
      <alignment horizontal="left" vertical="center" wrapText="1"/>
    </xf>
    <xf numFmtId="0" fontId="32" fillId="0" borderId="11" xfId="0" applyFont="1" applyFill="1" applyBorder="1" applyAlignment="1">
      <alignment horizontal="left" vertical="center" wrapText="1"/>
    </xf>
    <xf numFmtId="0" fontId="26" fillId="26" borderId="14" xfId="0" applyFont="1" applyFill="1" applyBorder="1" applyAlignment="1">
      <alignment horizontal="center" vertical="top" wrapText="1"/>
    </xf>
    <xf numFmtId="0" fontId="26" fillId="26" borderId="17" xfId="0" applyFont="1" applyFill="1" applyBorder="1" applyAlignment="1">
      <alignment horizontal="center" vertical="top" wrapText="1"/>
    </xf>
    <xf numFmtId="0" fontId="26" fillId="26" borderId="13" xfId="0" applyFont="1" applyFill="1" applyBorder="1" applyAlignment="1">
      <alignment horizontal="center" vertical="top" wrapText="1"/>
    </xf>
    <xf numFmtId="0" fontId="22" fillId="0" borderId="14"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4" xfId="0" applyFont="1" applyFill="1" applyBorder="1" applyAlignment="1">
      <alignment horizontal="center" vertical="top" wrapText="1"/>
    </xf>
    <xf numFmtId="0" fontId="22" fillId="0" borderId="13" xfId="0" applyFont="1" applyFill="1" applyBorder="1" applyAlignment="1">
      <alignment horizontal="center" vertical="top" wrapText="1"/>
    </xf>
    <xf numFmtId="0" fontId="22" fillId="26" borderId="14" xfId="61" applyFont="1" applyFill="1" applyBorder="1" applyAlignment="1">
      <alignment horizontal="left" vertical="top" wrapText="1"/>
      <protection/>
    </xf>
    <xf numFmtId="0" fontId="22" fillId="26" borderId="13" xfId="61" applyFont="1" applyFill="1" applyBorder="1" applyAlignment="1">
      <alignment horizontal="left" vertical="top" wrapText="1"/>
      <protection/>
    </xf>
    <xf numFmtId="0" fontId="22" fillId="26" borderId="14" xfId="0" applyFont="1" applyFill="1" applyBorder="1" applyAlignment="1">
      <alignment horizontal="left" vertical="center" wrapText="1"/>
    </xf>
    <xf numFmtId="0" fontId="22" fillId="26" borderId="13" xfId="0" applyFont="1" applyFill="1" applyBorder="1" applyAlignment="1">
      <alignment horizontal="left" vertical="center" wrapText="1"/>
    </xf>
    <xf numFmtId="0" fontId="56" fillId="26" borderId="14" xfId="0" applyFont="1" applyFill="1" applyBorder="1" applyAlignment="1">
      <alignment vertical="center" wrapText="1"/>
    </xf>
    <xf numFmtId="0" fontId="0" fillId="26" borderId="13" xfId="0" applyFill="1" applyBorder="1" applyAlignment="1">
      <alignment vertical="center" wrapText="1"/>
    </xf>
    <xf numFmtId="0" fontId="22" fillId="26" borderId="13" xfId="0" applyFont="1" applyFill="1" applyBorder="1" applyAlignment="1">
      <alignment vertical="center" wrapText="1"/>
    </xf>
    <xf numFmtId="0" fontId="21" fillId="0" borderId="15" xfId="0" applyFont="1" applyFill="1" applyBorder="1" applyAlignment="1">
      <alignment horizontal="left" vertical="top"/>
    </xf>
    <xf numFmtId="0" fontId="21" fillId="0" borderId="16" xfId="0" applyFont="1" applyFill="1" applyBorder="1" applyAlignment="1">
      <alignment horizontal="left" vertical="top"/>
    </xf>
    <xf numFmtId="0" fontId="21" fillId="0" borderId="11" xfId="0" applyFont="1" applyFill="1" applyBorder="1" applyAlignment="1">
      <alignment horizontal="left" vertical="top"/>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26" borderId="14" xfId="61" applyFont="1" applyFill="1" applyBorder="1" applyAlignment="1">
      <alignment vertical="top" wrapText="1"/>
      <protection/>
    </xf>
    <xf numFmtId="0" fontId="0" fillId="26" borderId="13" xfId="0" applyFont="1" applyFill="1" applyBorder="1" applyAlignment="1">
      <alignment vertical="top" wrapText="1"/>
    </xf>
    <xf numFmtId="0" fontId="21" fillId="0" borderId="15" xfId="61" applyFont="1" applyFill="1" applyBorder="1" applyAlignment="1">
      <alignment horizontal="left" vertical="top" wrapText="1"/>
      <protection/>
    </xf>
    <xf numFmtId="0" fontId="21" fillId="0" borderId="16" xfId="61" applyFont="1" applyFill="1" applyBorder="1" applyAlignment="1">
      <alignment horizontal="left" vertical="top" wrapText="1"/>
      <protection/>
    </xf>
    <xf numFmtId="0" fontId="21" fillId="0" borderId="11" xfId="61" applyFont="1" applyFill="1" applyBorder="1" applyAlignment="1">
      <alignment horizontal="left" vertical="top" wrapText="1"/>
      <protection/>
    </xf>
    <xf numFmtId="192" fontId="22" fillId="0" borderId="15" xfId="0" applyNumberFormat="1" applyFont="1" applyFill="1" applyBorder="1" applyAlignment="1">
      <alignment horizontal="center" vertical="top" wrapText="1"/>
    </xf>
    <xf numFmtId="192" fontId="22" fillId="0" borderId="16" xfId="0" applyNumberFormat="1" applyFont="1" applyFill="1" applyBorder="1" applyAlignment="1">
      <alignment horizontal="center" vertical="top" wrapText="1"/>
    </xf>
    <xf numFmtId="192" fontId="22" fillId="0" borderId="11" xfId="0" applyNumberFormat="1" applyFont="1" applyFill="1" applyBorder="1" applyAlignment="1">
      <alignment horizontal="center" vertical="top" wrapText="1"/>
    </xf>
    <xf numFmtId="0" fontId="21" fillId="0" borderId="14" xfId="61" applyFont="1" applyFill="1" applyBorder="1" applyAlignment="1">
      <alignment horizontal="center" vertical="center"/>
      <protection/>
    </xf>
    <xf numFmtId="0" fontId="21" fillId="0" borderId="13" xfId="61" applyFont="1" applyFill="1" applyBorder="1" applyAlignment="1">
      <alignment horizontal="center" vertical="center"/>
      <protection/>
    </xf>
    <xf numFmtId="0" fontId="22" fillId="26" borderId="14" xfId="61" applyFont="1" applyFill="1" applyBorder="1" applyAlignment="1">
      <alignment horizontal="left" vertical="center" wrapText="1"/>
      <protection/>
    </xf>
    <xf numFmtId="0" fontId="22" fillId="26" borderId="13" xfId="61" applyFont="1" applyFill="1" applyBorder="1" applyAlignment="1">
      <alignment horizontal="left" vertical="center" wrapText="1"/>
      <protection/>
    </xf>
    <xf numFmtId="0" fontId="21" fillId="0" borderId="14" xfId="61" applyFont="1" applyFill="1" applyBorder="1" applyAlignment="1">
      <alignment horizontal="center" vertical="center" wrapText="1"/>
      <protection/>
    </xf>
    <xf numFmtId="0" fontId="21" fillId="0" borderId="13" xfId="61" applyFont="1" applyFill="1" applyBorder="1" applyAlignment="1">
      <alignment horizontal="center" vertical="center" wrapText="1"/>
      <protection/>
    </xf>
    <xf numFmtId="0" fontId="21" fillId="26" borderId="14" xfId="61" applyFont="1" applyFill="1" applyBorder="1" applyAlignment="1">
      <alignment horizontal="center" vertical="center" wrapText="1"/>
      <protection/>
    </xf>
    <xf numFmtId="0" fontId="21" fillId="26" borderId="13" xfId="61" applyFont="1" applyFill="1" applyBorder="1" applyAlignment="1">
      <alignment horizontal="center" vertical="center" wrapText="1"/>
      <protection/>
    </xf>
    <xf numFmtId="0" fontId="21" fillId="0" borderId="15" xfId="0" applyFont="1" applyFill="1" applyBorder="1" applyAlignment="1">
      <alignment vertical="center"/>
    </xf>
    <xf numFmtId="0" fontId="21" fillId="0" borderId="16" xfId="0" applyFont="1" applyFill="1" applyBorder="1" applyAlignment="1">
      <alignment vertical="center"/>
    </xf>
    <xf numFmtId="0" fontId="21" fillId="0" borderId="11" xfId="0" applyFont="1" applyFill="1" applyBorder="1" applyAlignment="1">
      <alignment vertical="center"/>
    </xf>
    <xf numFmtId="0" fontId="21" fillId="0" borderId="15" xfId="59" applyFont="1" applyFill="1" applyBorder="1" applyAlignment="1">
      <alignment horizontal="left" vertical="center" wrapText="1"/>
      <protection/>
    </xf>
    <xf numFmtId="0" fontId="21" fillId="0" borderId="16" xfId="59" applyFont="1" applyFill="1" applyBorder="1" applyAlignment="1">
      <alignment horizontal="left" vertical="center" wrapText="1"/>
      <protection/>
    </xf>
    <xf numFmtId="0" fontId="21" fillId="0" borderId="11" xfId="59" applyFont="1" applyFill="1" applyBorder="1" applyAlignment="1">
      <alignment horizontal="left" vertical="center" wrapText="1"/>
      <protection/>
    </xf>
    <xf numFmtId="0" fontId="22" fillId="0" borderId="17" xfId="61" applyFont="1" applyFill="1" applyBorder="1" applyAlignment="1">
      <alignment horizontal="center" vertical="center" wrapText="1"/>
      <protection/>
    </xf>
    <xf numFmtId="193" fontId="22" fillId="0" borderId="10" xfId="59" applyNumberFormat="1" applyFont="1" applyFill="1" applyBorder="1" applyAlignment="1">
      <alignment horizontal="center" vertical="center" wrapText="1"/>
      <protection/>
    </xf>
    <xf numFmtId="0" fontId="57" fillId="0" borderId="0" xfId="0" applyFont="1" applyFill="1" applyAlignment="1">
      <alignment horizontal="center" vertical="center"/>
    </xf>
    <xf numFmtId="0" fontId="21" fillId="26" borderId="14" xfId="61" applyFont="1" applyFill="1" applyBorder="1" applyAlignment="1">
      <alignment/>
      <protection/>
    </xf>
    <xf numFmtId="0" fontId="21" fillId="26" borderId="17" xfId="61" applyFont="1" applyFill="1" applyBorder="1" applyAlignment="1">
      <alignment/>
      <protection/>
    </xf>
    <xf numFmtId="0" fontId="21" fillId="26" borderId="13" xfId="61" applyFont="1" applyFill="1" applyBorder="1" applyAlignment="1">
      <alignment/>
      <protection/>
    </xf>
    <xf numFmtId="0" fontId="22" fillId="26" borderId="17" xfId="61" applyFont="1" applyFill="1" applyBorder="1" applyAlignment="1">
      <alignment horizontal="center" vertical="center" wrapText="1"/>
      <protection/>
    </xf>
    <xf numFmtId="0" fontId="26" fillId="26" borderId="14" xfId="0" applyFont="1" applyFill="1" applyBorder="1" applyAlignment="1">
      <alignment horizontal="center" vertical="center" wrapText="1"/>
    </xf>
    <xf numFmtId="0" fontId="26" fillId="26" borderId="17" xfId="0" applyFont="1" applyFill="1" applyBorder="1" applyAlignment="1">
      <alignment horizontal="center" vertical="center" wrapText="1"/>
    </xf>
    <xf numFmtId="0" fontId="26" fillId="26" borderId="13" xfId="0" applyFont="1" applyFill="1" applyBorder="1" applyAlignment="1">
      <alignment horizontal="center" vertical="center" wrapText="1"/>
    </xf>
    <xf numFmtId="0" fontId="21" fillId="0" borderId="15" xfId="61" applyFont="1" applyFill="1" applyBorder="1" applyAlignment="1">
      <alignment horizontal="left" vertical="center"/>
      <protection/>
    </xf>
    <xf numFmtId="0" fontId="21" fillId="0" borderId="16" xfId="61" applyFont="1" applyFill="1" applyBorder="1" applyAlignment="1">
      <alignment horizontal="left" vertical="center"/>
      <protection/>
    </xf>
    <xf numFmtId="0" fontId="21" fillId="0" borderId="11" xfId="61" applyFont="1" applyFill="1" applyBorder="1" applyAlignment="1">
      <alignment horizontal="left" vertical="center"/>
      <protection/>
    </xf>
    <xf numFmtId="0" fontId="21" fillId="0" borderId="15" xfId="61" applyFont="1" applyFill="1" applyBorder="1" applyAlignment="1">
      <alignment horizontal="left" vertical="top"/>
      <protection/>
    </xf>
    <xf numFmtId="0" fontId="21" fillId="0" borderId="16" xfId="61" applyFont="1" applyFill="1" applyBorder="1" applyAlignment="1">
      <alignment horizontal="left" vertical="top"/>
      <protection/>
    </xf>
    <xf numFmtId="0" fontId="21" fillId="0" borderId="11" xfId="61" applyFont="1" applyFill="1" applyBorder="1" applyAlignment="1">
      <alignment horizontal="left" vertical="top"/>
      <protection/>
    </xf>
    <xf numFmtId="0" fontId="23" fillId="0" borderId="15" xfId="61" applyFont="1" applyFill="1" applyBorder="1" applyAlignment="1">
      <alignment vertical="top"/>
      <protection/>
    </xf>
    <xf numFmtId="0" fontId="23" fillId="0" borderId="16" xfId="61" applyFont="1" applyFill="1" applyBorder="1" applyAlignment="1">
      <alignment vertical="top"/>
      <protection/>
    </xf>
    <xf numFmtId="0" fontId="23" fillId="0" borderId="21" xfId="61" applyFont="1" applyFill="1" applyBorder="1" applyAlignment="1">
      <alignment vertical="top"/>
      <protection/>
    </xf>
    <xf numFmtId="0" fontId="23" fillId="0" borderId="11" xfId="61" applyFont="1" applyFill="1" applyBorder="1" applyAlignment="1">
      <alignment vertical="top"/>
      <protection/>
    </xf>
    <xf numFmtId="0" fontId="22" fillId="0" borderId="19" xfId="61" applyFont="1" applyFill="1" applyBorder="1" applyAlignment="1">
      <alignment horizontal="center" vertical="center"/>
      <protection/>
    </xf>
    <xf numFmtId="0" fontId="22" fillId="0" borderId="20" xfId="61" applyFont="1" applyFill="1" applyBorder="1" applyAlignment="1">
      <alignment horizontal="center" vertical="center"/>
      <protection/>
    </xf>
    <xf numFmtId="0" fontId="22" fillId="26" borderId="10" xfId="0" applyFont="1" applyFill="1" applyBorder="1" applyAlignment="1">
      <alignment horizontal="left" vertical="center" wrapText="1"/>
    </xf>
    <xf numFmtId="0" fontId="21" fillId="0" borderId="21" xfId="61" applyFont="1" applyFill="1" applyBorder="1" applyAlignment="1">
      <alignment horizontal="left" vertical="center" wrapText="1"/>
      <protection/>
    </xf>
    <xf numFmtId="0" fontId="21" fillId="0" borderId="15" xfId="61" applyFont="1" applyFill="1" applyBorder="1" applyAlignment="1">
      <alignment vertical="center" wrapText="1"/>
      <protection/>
    </xf>
    <xf numFmtId="0" fontId="21" fillId="0" borderId="16" xfId="61" applyFont="1" applyFill="1" applyBorder="1" applyAlignment="1">
      <alignment vertical="center" wrapText="1"/>
      <protection/>
    </xf>
    <xf numFmtId="0" fontId="21" fillId="0" borderId="11" xfId="61" applyFont="1" applyFill="1" applyBorder="1" applyAlignment="1">
      <alignment vertical="center" wrapText="1"/>
      <protection/>
    </xf>
    <xf numFmtId="0" fontId="23" fillId="0" borderId="15" xfId="61" applyFont="1" applyFill="1" applyBorder="1" applyAlignment="1">
      <alignment horizontal="left" vertical="center" wrapText="1"/>
      <protection/>
    </xf>
    <xf numFmtId="0" fontId="23" fillId="0" borderId="16" xfId="61" applyFont="1" applyFill="1" applyBorder="1" applyAlignment="1">
      <alignment horizontal="left" vertical="center" wrapText="1"/>
      <protection/>
    </xf>
    <xf numFmtId="0" fontId="23" fillId="0" borderId="11" xfId="61" applyFont="1" applyFill="1" applyBorder="1" applyAlignment="1">
      <alignment horizontal="left" vertical="center" wrapText="1"/>
      <protection/>
    </xf>
    <xf numFmtId="0" fontId="56" fillId="26" borderId="14" xfId="0" applyFont="1" applyFill="1" applyBorder="1" applyAlignment="1">
      <alignment horizontal="center" vertical="center" wrapText="1"/>
    </xf>
    <xf numFmtId="0" fontId="56" fillId="26" borderId="13" xfId="0" applyFont="1" applyFill="1" applyBorder="1" applyAlignment="1">
      <alignment horizontal="center" vertical="center" wrapText="1"/>
    </xf>
    <xf numFmtId="0" fontId="21" fillId="0" borderId="20" xfId="61" applyFont="1" applyFill="1" applyBorder="1" applyAlignment="1">
      <alignment horizontal="left" vertical="center" wrapText="1"/>
      <protection/>
    </xf>
    <xf numFmtId="0" fontId="21" fillId="0" borderId="12" xfId="61" applyFont="1" applyFill="1" applyBorder="1" applyAlignment="1">
      <alignment horizontal="left" vertical="center" wrapText="1"/>
      <protection/>
    </xf>
    <xf numFmtId="0" fontId="21" fillId="0" borderId="19" xfId="61" applyFont="1" applyFill="1" applyBorder="1" applyAlignment="1">
      <alignment horizontal="left" wrapText="1"/>
      <protection/>
    </xf>
    <xf numFmtId="0" fontId="21" fillId="0" borderId="22" xfId="61" applyFont="1" applyFill="1" applyBorder="1" applyAlignment="1">
      <alignment horizontal="left" wrapText="1"/>
      <protection/>
    </xf>
    <xf numFmtId="0" fontId="21" fillId="0" borderId="16" xfId="61" applyFont="1" applyFill="1" applyBorder="1" applyAlignment="1">
      <alignment horizontal="left" wrapText="1"/>
      <protection/>
    </xf>
    <xf numFmtId="0" fontId="21" fillId="0" borderId="15" xfId="61" applyFont="1" applyFill="1" applyBorder="1" applyAlignment="1">
      <alignment horizontal="left" wrapText="1"/>
      <protection/>
    </xf>
    <xf numFmtId="0" fontId="21" fillId="0" borderId="14" xfId="61" applyFont="1" applyFill="1" applyBorder="1" applyAlignment="1">
      <alignment horizontal="left" wrapText="1"/>
      <protection/>
    </xf>
    <xf numFmtId="0" fontId="23" fillId="0" borderId="10" xfId="61" applyFont="1" applyFill="1" applyBorder="1" applyAlignment="1">
      <alignment horizontal="center" vertical="center" wrapText="1"/>
      <protection/>
    </xf>
    <xf numFmtId="0" fontId="23" fillId="0" borderId="14" xfId="61" applyFont="1" applyFill="1" applyBorder="1" applyAlignment="1">
      <alignment horizontal="center" vertical="center" wrapText="1"/>
      <protection/>
    </xf>
    <xf numFmtId="0" fontId="23" fillId="0" borderId="13" xfId="61" applyFont="1" applyFill="1" applyBorder="1" applyAlignment="1">
      <alignment horizontal="center" vertical="center" wrapText="1"/>
      <protection/>
    </xf>
    <xf numFmtId="0" fontId="35" fillId="33" borderId="15" xfId="61" applyFont="1" applyFill="1" applyBorder="1" applyAlignment="1">
      <alignment horizontal="left" vertical="center" wrapText="1"/>
      <protection/>
    </xf>
    <xf numFmtId="0" fontId="35" fillId="33" borderId="16" xfId="61" applyFont="1" applyFill="1" applyBorder="1" applyAlignment="1">
      <alignment horizontal="left" vertical="center" wrapText="1"/>
      <protection/>
    </xf>
    <xf numFmtId="0" fontId="35" fillId="33" borderId="11" xfId="61" applyFont="1" applyFill="1" applyBorder="1" applyAlignment="1">
      <alignment horizontal="left" vertical="center" wrapText="1"/>
      <protection/>
    </xf>
    <xf numFmtId="0" fontId="23" fillId="0" borderId="0" xfId="61" applyFont="1" applyFill="1" applyBorder="1" applyAlignment="1">
      <alignment horizontal="center" wrapText="1"/>
      <protection/>
    </xf>
    <xf numFmtId="0" fontId="23" fillId="0" borderId="17" xfId="61" applyFont="1" applyFill="1" applyBorder="1" applyAlignment="1">
      <alignment horizontal="center" vertical="center" wrapText="1"/>
      <protection/>
    </xf>
    <xf numFmtId="0" fontId="21" fillId="0" borderId="21" xfId="61" applyFont="1" applyFill="1" applyBorder="1" applyAlignment="1">
      <alignment horizontal="left" vertical="top" wrapText="1"/>
      <protection/>
    </xf>
    <xf numFmtId="193" fontId="22" fillId="0" borderId="15" xfId="61" applyNumberFormat="1" applyFont="1" applyFill="1" applyBorder="1" applyAlignment="1">
      <alignment horizontal="center" vertical="center" wrapText="1"/>
      <protection/>
    </xf>
    <xf numFmtId="193" fontId="22" fillId="0" borderId="16" xfId="61" applyNumberFormat="1" applyFont="1" applyFill="1" applyBorder="1" applyAlignment="1">
      <alignment horizontal="center" vertical="center" wrapText="1"/>
      <protection/>
    </xf>
    <xf numFmtId="193" fontId="22" fillId="0" borderId="11" xfId="61" applyNumberFormat="1" applyFont="1" applyFill="1" applyBorder="1" applyAlignment="1">
      <alignment horizontal="center" vertical="center" wrapText="1"/>
      <protection/>
    </xf>
    <xf numFmtId="0" fontId="22" fillId="0" borderId="14" xfId="60" applyFont="1" applyFill="1" applyBorder="1" applyAlignment="1">
      <alignment horizontal="justify" vertical="center" wrapText="1"/>
      <protection/>
    </xf>
    <xf numFmtId="0" fontId="22" fillId="0" borderId="13" xfId="60" applyFont="1" applyFill="1" applyBorder="1" applyAlignment="1">
      <alignment horizontal="justify" vertical="center" wrapText="1"/>
      <protection/>
    </xf>
    <xf numFmtId="0" fontId="22" fillId="0" borderId="14" xfId="61" applyFont="1" applyFill="1" applyBorder="1" applyAlignment="1">
      <alignment horizontal="left" vertical="center" wrapText="1"/>
      <protection/>
    </xf>
    <xf numFmtId="0" fontId="22" fillId="0" borderId="13" xfId="61" applyFont="1" applyFill="1" applyBorder="1" applyAlignment="1">
      <alignment horizontal="left" vertical="center" wrapText="1"/>
      <protection/>
    </xf>
    <xf numFmtId="0" fontId="21" fillId="0" borderId="15" xfId="60" applyFont="1" applyFill="1" applyBorder="1" applyAlignment="1">
      <alignment vertical="center" wrapText="1"/>
      <protection/>
    </xf>
    <xf numFmtId="0" fontId="21" fillId="0" borderId="16" xfId="60" applyFont="1" applyFill="1" applyBorder="1" applyAlignment="1">
      <alignment vertical="center" wrapText="1"/>
      <protection/>
    </xf>
    <xf numFmtId="0" fontId="21" fillId="0" borderId="11" xfId="60" applyFont="1" applyFill="1" applyBorder="1" applyAlignment="1">
      <alignment vertical="center" wrapText="1"/>
      <protection/>
    </xf>
    <xf numFmtId="0" fontId="35" fillId="33" borderId="16" xfId="0" applyFont="1" applyFill="1" applyBorder="1" applyAlignment="1">
      <alignment vertical="center"/>
    </xf>
    <xf numFmtId="0" fontId="21" fillId="0" borderId="19" xfId="61" applyFont="1" applyFill="1" applyBorder="1" applyAlignment="1">
      <alignment horizontal="left" vertical="center" wrapText="1"/>
      <protection/>
    </xf>
    <xf numFmtId="0" fontId="21" fillId="0" borderId="22" xfId="61" applyFont="1" applyFill="1" applyBorder="1" applyAlignment="1">
      <alignment horizontal="left" vertical="center" wrapText="1"/>
      <protection/>
    </xf>
    <xf numFmtId="0" fontId="22" fillId="26" borderId="14" xfId="53" applyFont="1" applyFill="1" applyBorder="1" applyAlignment="1">
      <alignment horizontal="left" vertical="center" wrapText="1"/>
      <protection/>
    </xf>
    <xf numFmtId="0" fontId="22" fillId="26" borderId="17" xfId="53" applyFont="1" applyFill="1" applyBorder="1" applyAlignment="1">
      <alignment horizontal="left" vertical="center" wrapText="1"/>
      <protection/>
    </xf>
    <xf numFmtId="0" fontId="22" fillId="26" borderId="13" xfId="53" applyFont="1" applyFill="1" applyBorder="1" applyAlignment="1">
      <alignment horizontal="left" vertical="center" wrapText="1"/>
      <protection/>
    </xf>
    <xf numFmtId="0" fontId="21" fillId="0" borderId="22" xfId="61" applyFont="1" applyFill="1" applyBorder="1" applyAlignment="1">
      <alignment vertical="center"/>
      <protection/>
    </xf>
    <xf numFmtId="0" fontId="22" fillId="26" borderId="14" xfId="0" applyFont="1" applyFill="1" applyBorder="1" applyAlignment="1">
      <alignment vertical="top" wrapText="1"/>
    </xf>
    <xf numFmtId="0" fontId="22" fillId="26" borderId="13" xfId="61" applyFont="1" applyFill="1" applyBorder="1" applyAlignment="1">
      <alignment vertical="top" wrapText="1"/>
      <protection/>
    </xf>
    <xf numFmtId="0" fontId="22" fillId="0" borderId="15" xfId="0" applyFont="1" applyFill="1" applyBorder="1" applyAlignment="1">
      <alignment horizontal="center" vertical="top" wrapText="1"/>
    </xf>
    <xf numFmtId="0" fontId="22" fillId="0" borderId="16" xfId="0" applyFont="1" applyFill="1" applyBorder="1" applyAlignment="1">
      <alignment horizontal="center" vertical="top" wrapText="1"/>
    </xf>
    <xf numFmtId="0" fontId="22" fillId="0" borderId="11" xfId="0" applyFont="1" applyFill="1" applyBorder="1" applyAlignment="1">
      <alignment horizontal="center" vertical="top" wrapText="1"/>
    </xf>
    <xf numFmtId="0" fontId="0" fillId="0" borderId="16" xfId="0" applyFont="1" applyFill="1" applyBorder="1" applyAlignment="1">
      <alignment horizontal="left" vertical="center"/>
    </xf>
    <xf numFmtId="0" fontId="0" fillId="0" borderId="11" xfId="0" applyFont="1" applyFill="1" applyBorder="1" applyAlignment="1">
      <alignment horizontal="left" vertical="center"/>
    </xf>
    <xf numFmtId="0" fontId="21" fillId="0" borderId="15" xfId="0" applyFont="1" applyFill="1" applyBorder="1" applyAlignment="1">
      <alignment horizontal="left" vertical="center"/>
    </xf>
    <xf numFmtId="0" fontId="21" fillId="0" borderId="16" xfId="0" applyFont="1" applyFill="1" applyBorder="1" applyAlignment="1">
      <alignment horizontal="left" vertical="center"/>
    </xf>
    <xf numFmtId="0" fontId="21" fillId="0" borderId="11" xfId="0" applyFont="1" applyFill="1" applyBorder="1" applyAlignment="1">
      <alignment horizontal="left" vertical="center"/>
    </xf>
    <xf numFmtId="0" fontId="22" fillId="0" borderId="10" xfId="0" applyFont="1" applyFill="1" applyBorder="1" applyAlignment="1">
      <alignment horizontal="center" vertical="center" wrapText="1"/>
    </xf>
    <xf numFmtId="193" fontId="22" fillId="0" borderId="10" xfId="60" applyNumberFormat="1" applyFont="1" applyFill="1" applyBorder="1" applyAlignment="1">
      <alignment horizontal="center" vertical="center" wrapText="1"/>
      <protection/>
    </xf>
    <xf numFmtId="193" fontId="22" fillId="0" borderId="14" xfId="60" applyNumberFormat="1" applyFont="1" applyFill="1" applyBorder="1" applyAlignment="1">
      <alignment horizontal="center" vertical="center" wrapText="1"/>
      <protection/>
    </xf>
    <xf numFmtId="193" fontId="22" fillId="0" borderId="13" xfId="60" applyNumberFormat="1" applyFont="1" applyFill="1" applyBorder="1" applyAlignment="1">
      <alignment horizontal="center" vertical="center" wrapText="1"/>
      <protection/>
    </xf>
    <xf numFmtId="0" fontId="22" fillId="0" borderId="10" xfId="60" applyFont="1" applyFill="1" applyBorder="1" applyAlignment="1">
      <alignment horizontal="center" vertical="center" wrapText="1"/>
      <protection/>
    </xf>
    <xf numFmtId="0" fontId="21" fillId="0" borderId="15" xfId="60" applyFont="1" applyFill="1" applyBorder="1" applyAlignment="1">
      <alignment horizontal="left" vertical="center" wrapText="1"/>
      <protection/>
    </xf>
    <xf numFmtId="0" fontId="21" fillId="0" borderId="16" xfId="60" applyFont="1" applyFill="1" applyBorder="1" applyAlignment="1">
      <alignment horizontal="left" vertical="center" wrapText="1"/>
      <protection/>
    </xf>
    <xf numFmtId="0" fontId="21" fillId="0" borderId="11" xfId="60" applyFont="1" applyFill="1" applyBorder="1" applyAlignment="1">
      <alignment horizontal="left" vertical="center" wrapText="1"/>
      <protection/>
    </xf>
    <xf numFmtId="3" fontId="22" fillId="0" borderId="14" xfId="56" applyNumberFormat="1" applyFont="1" applyFill="1" applyBorder="1" applyAlignment="1">
      <alignment horizontal="justify" vertical="center" wrapText="1"/>
      <protection/>
    </xf>
    <xf numFmtId="3" fontId="22" fillId="0" borderId="13" xfId="56" applyNumberFormat="1" applyFont="1" applyFill="1" applyBorder="1" applyAlignment="1">
      <alignment horizontal="justify" vertical="center" wrapText="1"/>
      <protection/>
    </xf>
    <xf numFmtId="0" fontId="22" fillId="0" borderId="14" xfId="61" applyFont="1" applyFill="1" applyBorder="1" applyAlignment="1">
      <alignment vertical="top" wrapText="1"/>
      <protection/>
    </xf>
    <xf numFmtId="0" fontId="0" fillId="0" borderId="13" xfId="0" applyFont="1" applyFill="1" applyBorder="1" applyAlignment="1">
      <alignment vertical="top" wrapText="1"/>
    </xf>
    <xf numFmtId="193" fontId="22" fillId="0" borderId="14" xfId="61" applyNumberFormat="1" applyFont="1" applyFill="1" applyBorder="1" applyAlignment="1">
      <alignment horizontal="center" vertical="center"/>
      <protection/>
    </xf>
    <xf numFmtId="193" fontId="22" fillId="0" borderId="13" xfId="61" applyNumberFormat="1" applyFont="1" applyFill="1" applyBorder="1" applyAlignment="1">
      <alignment horizontal="center" vertical="center"/>
      <protection/>
    </xf>
    <xf numFmtId="3" fontId="22" fillId="0" borderId="14" xfId="61" applyNumberFormat="1" applyFont="1" applyFill="1" applyBorder="1" applyAlignment="1">
      <alignment horizontal="center" vertical="center"/>
      <protection/>
    </xf>
    <xf numFmtId="3" fontId="22" fillId="0" borderId="13" xfId="61" applyNumberFormat="1" applyFont="1" applyFill="1" applyBorder="1" applyAlignment="1">
      <alignment horizontal="center" vertical="center"/>
      <protection/>
    </xf>
    <xf numFmtId="0" fontId="0" fillId="0" borderId="13" xfId="0" applyFont="1" applyFill="1" applyBorder="1" applyAlignment="1">
      <alignment horizontal="left" vertical="center" wrapText="1"/>
    </xf>
    <xf numFmtId="0" fontId="22" fillId="0" borderId="14" xfId="61" applyFont="1" applyFill="1" applyBorder="1" applyAlignment="1">
      <alignment horizontal="justify" vertical="center" wrapText="1"/>
      <protection/>
    </xf>
    <xf numFmtId="0" fontId="22" fillId="0" borderId="13" xfId="61" applyFont="1" applyFill="1" applyBorder="1" applyAlignment="1">
      <alignment horizontal="justify" vertical="center" wrapText="1"/>
      <protection/>
    </xf>
    <xf numFmtId="0" fontId="22" fillId="35" borderId="14" xfId="61" applyFont="1" applyFill="1" applyBorder="1" applyAlignment="1">
      <alignment horizontal="justify" vertical="distributed" wrapText="1"/>
      <protection/>
    </xf>
    <xf numFmtId="0" fontId="0" fillId="0" borderId="13" xfId="0" applyBorder="1" applyAlignment="1">
      <alignment horizontal="justify" wrapText="1"/>
    </xf>
    <xf numFmtId="0" fontId="22" fillId="35" borderId="14" xfId="61" applyFont="1" applyFill="1" applyBorder="1" applyAlignment="1">
      <alignment horizontal="justify" vertical="center" wrapText="1"/>
      <protection/>
    </xf>
    <xf numFmtId="0" fontId="22" fillId="35" borderId="13" xfId="61" applyFont="1" applyFill="1" applyBorder="1" applyAlignment="1">
      <alignment horizontal="justify" vertical="center" wrapText="1"/>
      <protection/>
    </xf>
    <xf numFmtId="0" fontId="22" fillId="0" borderId="19" xfId="0" applyFont="1" applyBorder="1" applyAlignment="1">
      <alignment horizontal="justify" vertical="center" wrapText="1"/>
    </xf>
    <xf numFmtId="0" fontId="22" fillId="0" borderId="20" xfId="0" applyFont="1" applyBorder="1" applyAlignment="1">
      <alignment horizontal="justify" vertical="center" wrapText="1"/>
    </xf>
    <xf numFmtId="0" fontId="22" fillId="35" borderId="19" xfId="0" applyFont="1" applyFill="1" applyBorder="1" applyAlignment="1">
      <alignment horizontal="justify" vertical="top" wrapText="1"/>
    </xf>
    <xf numFmtId="0" fontId="22" fillId="35" borderId="20" xfId="0" applyFont="1" applyFill="1" applyBorder="1" applyAlignment="1">
      <alignment horizontal="justify" vertical="top" wrapText="1"/>
    </xf>
    <xf numFmtId="0" fontId="22" fillId="0" borderId="18" xfId="60" applyFont="1" applyFill="1" applyBorder="1" applyAlignment="1">
      <alignment horizontal="justify" vertical="center" wrapText="1"/>
      <protection/>
    </xf>
    <xf numFmtId="0" fontId="22" fillId="0" borderId="12" xfId="60" applyFont="1" applyFill="1" applyBorder="1" applyAlignment="1">
      <alignment horizontal="justify" vertical="center" wrapText="1"/>
      <protection/>
    </xf>
    <xf numFmtId="0" fontId="22" fillId="0" borderId="14" xfId="61" applyFont="1" applyFill="1" applyBorder="1" applyAlignment="1">
      <alignment horizontal="justify" vertical="top" wrapText="1"/>
      <protection/>
    </xf>
    <xf numFmtId="0" fontId="22" fillId="0" borderId="13" xfId="61" applyFont="1" applyFill="1" applyBorder="1" applyAlignment="1">
      <alignment horizontal="justify" vertical="top" wrapText="1"/>
      <protection/>
    </xf>
    <xf numFmtId="0" fontId="22" fillId="35" borderId="14" xfId="61" applyFont="1" applyFill="1" applyBorder="1" applyAlignment="1">
      <alignment horizontal="justify" vertical="top" wrapText="1"/>
      <protection/>
    </xf>
    <xf numFmtId="0" fontId="22" fillId="35" borderId="13" xfId="61" applyFont="1" applyFill="1" applyBorder="1" applyAlignment="1">
      <alignment horizontal="justify" vertical="top" wrapText="1"/>
      <protection/>
    </xf>
    <xf numFmtId="0" fontId="21" fillId="0" borderId="10" xfId="60" applyFont="1" applyFill="1" applyBorder="1" applyAlignment="1">
      <alignment horizontal="left" vertical="center" wrapText="1"/>
      <protection/>
    </xf>
    <xf numFmtId="193" fontId="22" fillId="0" borderId="15" xfId="60" applyNumberFormat="1" applyFont="1" applyFill="1" applyBorder="1" applyAlignment="1">
      <alignment horizontal="center" vertical="center" wrapText="1"/>
      <protection/>
    </xf>
    <xf numFmtId="193" fontId="22" fillId="0" borderId="16" xfId="60" applyNumberFormat="1" applyFont="1" applyFill="1" applyBorder="1" applyAlignment="1">
      <alignment horizontal="center" vertical="center" wrapText="1"/>
      <protection/>
    </xf>
    <xf numFmtId="193" fontId="22" fillId="0" borderId="11" xfId="60" applyNumberFormat="1" applyFont="1" applyFill="1" applyBorder="1" applyAlignment="1">
      <alignment horizontal="center" vertical="center" wrapText="1"/>
      <protection/>
    </xf>
    <xf numFmtId="0" fontId="22" fillId="0" borderId="16" xfId="61" applyFont="1" applyFill="1" applyBorder="1" applyAlignment="1">
      <alignment horizontal="center" vertical="center" wrapText="1"/>
      <protection/>
    </xf>
    <xf numFmtId="0" fontId="22" fillId="0" borderId="11" xfId="61" applyFont="1" applyFill="1" applyBorder="1" applyAlignment="1">
      <alignment horizontal="center" vertical="center" wrapText="1"/>
      <protection/>
    </xf>
    <xf numFmtId="0" fontId="26" fillId="0" borderId="14" xfId="0" applyFont="1" applyFill="1" applyBorder="1" applyAlignment="1">
      <alignment vertical="top" wrapText="1"/>
    </xf>
    <xf numFmtId="0" fontId="26" fillId="0" borderId="13" xfId="0" applyFont="1" applyFill="1" applyBorder="1" applyAlignment="1">
      <alignment vertical="top" wrapText="1"/>
    </xf>
    <xf numFmtId="0" fontId="21" fillId="0" borderId="22" xfId="61" applyFont="1" applyFill="1" applyBorder="1" applyAlignment="1">
      <alignment horizontal="left" vertical="top" wrapText="1"/>
      <protection/>
    </xf>
    <xf numFmtId="0" fontId="21" fillId="0" borderId="10" xfId="61" applyFont="1" applyFill="1" applyBorder="1" applyAlignment="1">
      <alignment horizontal="left" vertical="top" wrapText="1"/>
      <protection/>
    </xf>
    <xf numFmtId="0" fontId="21" fillId="0" borderId="13" xfId="61" applyFont="1" applyFill="1" applyBorder="1" applyAlignment="1">
      <alignment horizontal="left" vertical="top" wrapText="1"/>
      <protection/>
    </xf>
    <xf numFmtId="0" fontId="21" fillId="0" borderId="13" xfId="60" applyFont="1" applyFill="1" applyBorder="1" applyAlignment="1">
      <alignment vertical="center" wrapText="1"/>
      <protection/>
    </xf>
    <xf numFmtId="0" fontId="22" fillId="0" borderId="17" xfId="61" applyFont="1" applyFill="1" applyBorder="1" applyAlignment="1">
      <alignment horizontal="left" vertical="top" wrapText="1"/>
      <protection/>
    </xf>
    <xf numFmtId="0" fontId="22" fillId="0" borderId="10" xfId="60" applyFont="1" applyFill="1" applyBorder="1" applyAlignment="1">
      <alignment horizontal="left" vertical="center" wrapText="1"/>
      <protection/>
    </xf>
    <xf numFmtId="0" fontId="22" fillId="0" borderId="14" xfId="61" applyFont="1" applyFill="1" applyBorder="1" applyAlignment="1">
      <alignment horizontal="left" wrapText="1"/>
      <protection/>
    </xf>
    <xf numFmtId="0" fontId="22" fillId="0" borderId="13" xfId="61" applyFont="1" applyFill="1" applyBorder="1" applyAlignment="1">
      <alignment horizontal="left" wrapText="1"/>
      <protection/>
    </xf>
    <xf numFmtId="3" fontId="22" fillId="0" borderId="15" xfId="60" applyNumberFormat="1" applyFont="1" applyFill="1" applyBorder="1" applyAlignment="1">
      <alignment horizontal="center" vertical="center" wrapText="1"/>
      <protection/>
    </xf>
    <xf numFmtId="3" fontId="22" fillId="0" borderId="16" xfId="60" applyNumberFormat="1" applyFont="1" applyFill="1" applyBorder="1" applyAlignment="1">
      <alignment horizontal="center" vertical="center" wrapText="1"/>
      <protection/>
    </xf>
    <xf numFmtId="3" fontId="22" fillId="0" borderId="11" xfId="60" applyNumberFormat="1" applyFont="1" applyFill="1" applyBorder="1" applyAlignment="1">
      <alignment horizontal="center" vertical="center" wrapText="1"/>
      <protection/>
    </xf>
    <xf numFmtId="0" fontId="22" fillId="0" borderId="15" xfId="53" applyFont="1" applyFill="1" applyBorder="1" applyAlignment="1">
      <alignment horizontal="center" vertical="center" wrapText="1"/>
      <protection/>
    </xf>
    <xf numFmtId="0" fontId="22" fillId="0" borderId="16" xfId="53" applyFont="1" applyFill="1" applyBorder="1" applyAlignment="1">
      <alignment horizontal="center" vertical="center" wrapText="1"/>
      <protection/>
    </xf>
    <xf numFmtId="0" fontId="22" fillId="0" borderId="11" xfId="53" applyFont="1" applyFill="1" applyBorder="1" applyAlignment="1">
      <alignment horizontal="center" vertical="center" wrapText="1"/>
      <protection/>
    </xf>
    <xf numFmtId="0" fontId="21" fillId="24" borderId="15" xfId="60" applyFont="1" applyFill="1" applyBorder="1" applyAlignment="1">
      <alignment horizontal="left" vertical="center" wrapText="1"/>
      <protection/>
    </xf>
    <xf numFmtId="0" fontId="21" fillId="24" borderId="16" xfId="60" applyFont="1" applyFill="1" applyBorder="1" applyAlignment="1">
      <alignment horizontal="left" vertical="center" wrapText="1"/>
      <protection/>
    </xf>
    <xf numFmtId="0" fontId="21" fillId="0" borderId="19" xfId="61" applyFont="1" applyFill="1" applyBorder="1" applyAlignment="1">
      <alignment horizontal="left" vertical="top" wrapText="1"/>
      <protection/>
    </xf>
    <xf numFmtId="0" fontId="21" fillId="0" borderId="10" xfId="61" applyFont="1" applyFill="1" applyBorder="1" applyAlignment="1">
      <alignment horizontal="left" vertical="center" wrapText="1"/>
      <protection/>
    </xf>
    <xf numFmtId="3" fontId="22" fillId="0" borderId="10" xfId="60" applyNumberFormat="1" applyFont="1" applyFill="1" applyBorder="1" applyAlignment="1">
      <alignment horizontal="center" vertical="center" wrapText="1"/>
      <protection/>
    </xf>
    <xf numFmtId="0" fontId="22" fillId="0" borderId="14"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22" fillId="0" borderId="14" xfId="61" applyFont="1" applyFill="1" applyBorder="1" applyAlignment="1">
      <alignment horizontal="center" vertical="top" wrapText="1"/>
      <protection/>
    </xf>
    <xf numFmtId="0" fontId="22" fillId="0" borderId="13" xfId="61" applyFont="1" applyFill="1" applyBorder="1" applyAlignment="1">
      <alignment horizontal="center" vertical="top" wrapText="1"/>
      <protection/>
    </xf>
    <xf numFmtId="0" fontId="21" fillId="0" borderId="10" xfId="61" applyFont="1" applyFill="1" applyBorder="1" applyAlignment="1">
      <alignment horizontal="left" wrapText="1"/>
      <protection/>
    </xf>
    <xf numFmtId="0" fontId="21" fillId="0" borderId="10" xfId="0" applyFont="1" applyFill="1" applyBorder="1" applyAlignment="1">
      <alignment horizontal="left" vertical="top" wrapText="1"/>
    </xf>
    <xf numFmtId="0" fontId="22" fillId="0" borderId="14" xfId="61" applyNumberFormat="1" applyFont="1" applyFill="1" applyBorder="1" applyAlignment="1">
      <alignment horizontal="center" vertical="center" wrapText="1"/>
      <protection/>
    </xf>
    <xf numFmtId="0" fontId="22" fillId="0" borderId="13" xfId="61" applyNumberFormat="1" applyFont="1" applyFill="1" applyBorder="1" applyAlignment="1">
      <alignment horizontal="center" vertical="center" wrapText="1"/>
      <protection/>
    </xf>
    <xf numFmtId="0" fontId="22" fillId="0" borderId="14" xfId="60" applyNumberFormat="1" applyFont="1" applyFill="1" applyBorder="1" applyAlignment="1">
      <alignment horizontal="left" vertical="center" wrapText="1"/>
      <protection/>
    </xf>
    <xf numFmtId="0" fontId="22" fillId="0" borderId="13" xfId="60" applyNumberFormat="1" applyFont="1" applyFill="1" applyBorder="1" applyAlignment="1">
      <alignment horizontal="left" vertical="center" wrapText="1"/>
      <protection/>
    </xf>
    <xf numFmtId="0" fontId="21" fillId="26" borderId="15" xfId="61" applyFont="1" applyFill="1" applyBorder="1" applyAlignment="1">
      <alignment horizontal="left" vertical="center" wrapText="1"/>
      <protection/>
    </xf>
    <xf numFmtId="0" fontId="21" fillId="26" borderId="16" xfId="61" applyFont="1" applyFill="1" applyBorder="1" applyAlignment="1">
      <alignment horizontal="left" vertical="center" wrapText="1"/>
      <protection/>
    </xf>
    <xf numFmtId="0" fontId="21" fillId="26" borderId="11" xfId="61" applyFont="1" applyFill="1" applyBorder="1" applyAlignment="1">
      <alignment horizontal="left" vertical="center" wrapText="1"/>
      <protection/>
    </xf>
    <xf numFmtId="0" fontId="22" fillId="0" borderId="17" xfId="0" applyFont="1" applyFill="1" applyBorder="1" applyAlignment="1">
      <alignment horizontal="left" vertical="top" wrapText="1"/>
    </xf>
    <xf numFmtId="0" fontId="30" fillId="33" borderId="15" xfId="61" applyFont="1" applyFill="1" applyBorder="1" applyAlignment="1">
      <alignment horizontal="left" vertical="top" wrapText="1"/>
      <protection/>
    </xf>
    <xf numFmtId="0" fontId="30" fillId="33" borderId="16" xfId="61" applyFont="1" applyFill="1" applyBorder="1" applyAlignment="1">
      <alignment horizontal="left" vertical="top" wrapText="1"/>
      <protection/>
    </xf>
    <xf numFmtId="0" fontId="30" fillId="33" borderId="11" xfId="61" applyFont="1" applyFill="1" applyBorder="1" applyAlignment="1">
      <alignment horizontal="left" vertical="top" wrapText="1"/>
      <protection/>
    </xf>
    <xf numFmtId="0" fontId="21" fillId="0" borderId="13" xfId="0" applyFont="1" applyFill="1" applyBorder="1" applyAlignment="1">
      <alignment horizontal="left" vertical="top" wrapText="1"/>
    </xf>
    <xf numFmtId="193" fontId="21" fillId="0" borderId="14" xfId="61" applyNumberFormat="1" applyFont="1" applyFill="1" applyBorder="1" applyAlignment="1">
      <alignment horizontal="center" vertical="center" wrapText="1"/>
      <protection/>
    </xf>
    <xf numFmtId="193" fontId="21" fillId="0" borderId="13" xfId="61" applyNumberFormat="1" applyFont="1" applyFill="1" applyBorder="1" applyAlignment="1">
      <alignment horizontal="center" vertical="center" wrapText="1"/>
      <protection/>
    </xf>
    <xf numFmtId="0" fontId="23" fillId="0" borderId="15" xfId="60" applyFont="1" applyFill="1" applyBorder="1" applyAlignment="1">
      <alignment vertical="center" wrapText="1"/>
      <protection/>
    </xf>
    <xf numFmtId="0" fontId="23" fillId="0" borderId="16" xfId="60" applyFont="1" applyFill="1" applyBorder="1" applyAlignment="1">
      <alignment vertical="center" wrapText="1"/>
      <protection/>
    </xf>
    <xf numFmtId="0" fontId="23" fillId="0" borderId="11" xfId="60" applyFont="1" applyFill="1" applyBorder="1" applyAlignment="1">
      <alignment vertical="center" wrapText="1"/>
      <protection/>
    </xf>
    <xf numFmtId="0" fontId="23" fillId="36" borderId="15" xfId="61" applyFont="1" applyFill="1" applyBorder="1" applyAlignment="1">
      <alignment horizontal="left" vertical="top" wrapText="1"/>
      <protection/>
    </xf>
    <xf numFmtId="0" fontId="23" fillId="36" borderId="16" xfId="61" applyFont="1" applyFill="1" applyBorder="1" applyAlignment="1">
      <alignment horizontal="left" vertical="top" wrapText="1"/>
      <protection/>
    </xf>
    <xf numFmtId="0" fontId="23" fillId="36" borderId="11" xfId="61" applyFont="1" applyFill="1" applyBorder="1" applyAlignment="1">
      <alignment horizontal="left" vertical="top" wrapText="1"/>
      <protection/>
    </xf>
    <xf numFmtId="0" fontId="21" fillId="36" borderId="16" xfId="61" applyFont="1" applyFill="1" applyBorder="1" applyAlignment="1">
      <alignment horizontal="center" vertical="center" wrapText="1"/>
      <protection/>
    </xf>
    <xf numFmtId="0" fontId="21" fillId="36" borderId="11" xfId="61" applyFont="1" applyFill="1" applyBorder="1" applyAlignment="1">
      <alignment horizontal="center" vertical="center" wrapText="1"/>
      <protection/>
    </xf>
    <xf numFmtId="0" fontId="21" fillId="0" borderId="15"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35" fillId="33" borderId="15" xfId="0" applyFont="1" applyFill="1" applyBorder="1" applyAlignment="1">
      <alignment horizontal="left" vertical="center"/>
    </xf>
    <xf numFmtId="0" fontId="35" fillId="33" borderId="16" xfId="0" applyFont="1" applyFill="1" applyBorder="1" applyAlignment="1">
      <alignment horizontal="left" vertical="center"/>
    </xf>
    <xf numFmtId="0" fontId="35" fillId="33" borderId="11" xfId="0" applyFont="1" applyFill="1" applyBorder="1" applyAlignment="1">
      <alignment horizontal="left" vertical="center"/>
    </xf>
    <xf numFmtId="0" fontId="21" fillId="0" borderId="18" xfId="61" applyFont="1" applyFill="1" applyBorder="1" applyAlignment="1">
      <alignment horizontal="left" vertical="center" wrapText="1"/>
      <protection/>
    </xf>
    <xf numFmtId="0" fontId="22" fillId="0" borderId="10" xfId="0" applyFont="1" applyFill="1" applyBorder="1" applyAlignment="1">
      <alignment horizontal="center" vertical="top" wrapText="1"/>
    </xf>
    <xf numFmtId="0" fontId="23" fillId="39" borderId="10" xfId="0" applyFont="1" applyFill="1" applyBorder="1" applyAlignment="1">
      <alignment horizontal="center" vertical="center"/>
    </xf>
    <xf numFmtId="192" fontId="23" fillId="39" borderId="10" xfId="0" applyNumberFormat="1" applyFont="1" applyFill="1" applyBorder="1" applyAlignment="1">
      <alignment horizontal="center" vertical="center"/>
    </xf>
    <xf numFmtId="0" fontId="24" fillId="0" borderId="19" xfId="0" applyFont="1" applyBorder="1" applyAlignment="1">
      <alignment horizontal="left" vertical="center"/>
    </xf>
    <xf numFmtId="0" fontId="24" fillId="0" borderId="22" xfId="0" applyFont="1" applyBorder="1" applyAlignment="1">
      <alignment horizontal="left" vertical="center"/>
    </xf>
    <xf numFmtId="0" fontId="24" fillId="0" borderId="18" xfId="0" applyFont="1" applyBorder="1" applyAlignment="1">
      <alignment horizontal="left" vertical="center"/>
    </xf>
    <xf numFmtId="192" fontId="24" fillId="0" borderId="15" xfId="0" applyNumberFormat="1" applyFont="1" applyBorder="1" applyAlignment="1">
      <alignment horizontal="left" vertical="center"/>
    </xf>
    <xf numFmtId="192" fontId="24" fillId="0" borderId="16" xfId="0" applyNumberFormat="1" applyFont="1" applyBorder="1" applyAlignment="1">
      <alignment horizontal="left" vertical="center"/>
    </xf>
    <xf numFmtId="192" fontId="24" fillId="0" borderId="11" xfId="0" applyNumberFormat="1" applyFont="1" applyBorder="1" applyAlignment="1">
      <alignment horizontal="left" vertical="center"/>
    </xf>
    <xf numFmtId="192" fontId="23" fillId="39" borderId="15" xfId="0" applyNumberFormat="1" applyFont="1" applyFill="1" applyBorder="1" applyAlignment="1">
      <alignment horizontal="left" vertical="center"/>
    </xf>
    <xf numFmtId="192" fontId="23" fillId="39" borderId="16" xfId="0" applyNumberFormat="1" applyFont="1" applyFill="1" applyBorder="1" applyAlignment="1">
      <alignment horizontal="left" vertical="center"/>
    </xf>
    <xf numFmtId="192" fontId="23" fillId="39" borderId="11" xfId="0" applyNumberFormat="1" applyFont="1" applyFill="1" applyBorder="1" applyAlignment="1">
      <alignment horizontal="left" vertical="center"/>
    </xf>
    <xf numFmtId="192" fontId="24" fillId="39" borderId="15" xfId="0" applyNumberFormat="1" applyFont="1" applyFill="1" applyBorder="1" applyAlignment="1">
      <alignment horizontal="left" vertical="center"/>
    </xf>
    <xf numFmtId="192" fontId="24" fillId="39" borderId="16" xfId="0" applyNumberFormat="1" applyFont="1" applyFill="1" applyBorder="1" applyAlignment="1">
      <alignment horizontal="left" vertical="center"/>
    </xf>
    <xf numFmtId="192" fontId="24" fillId="39" borderId="11" xfId="0" applyNumberFormat="1" applyFont="1" applyFill="1" applyBorder="1" applyAlignment="1">
      <alignment horizontal="left" vertical="center"/>
    </xf>
    <xf numFmtId="192" fontId="23" fillId="39" borderId="13" xfId="0" applyNumberFormat="1" applyFont="1" applyFill="1" applyBorder="1" applyAlignment="1">
      <alignment horizontal="center" vertical="center"/>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10" xfId="54"/>
    <cellStyle name="Обычный 2 2 2" xfId="55"/>
    <cellStyle name="Обычный 3" xfId="56"/>
    <cellStyle name="Обычный 4" xfId="57"/>
    <cellStyle name="Обычный_Лист1" xfId="58"/>
    <cellStyle name="Обычный_План мероприятий на 8.09.10 от Г.Т." xfId="59"/>
    <cellStyle name="Обычный_План мероприятий на 8.09.10 от Г.Т. 2" xfId="60"/>
    <cellStyle name="Обычный_Пути достижения_20.07.2010" xfId="61"/>
    <cellStyle name="Followed Hyperlink" xfId="62"/>
    <cellStyle name="Плохой" xfId="63"/>
    <cellStyle name="Пояснение" xfId="64"/>
    <cellStyle name="Примечание" xfId="65"/>
    <cellStyle name="Percent" xfId="66"/>
    <cellStyle name="Связанная ячейка" xfId="67"/>
    <cellStyle name="Стиль 1" xfId="68"/>
    <cellStyle name="Текст предупреждения" xfId="69"/>
    <cellStyle name="Comma" xfId="70"/>
    <cellStyle name="Comma [0]" xfId="71"/>
    <cellStyle name="Финансовый 2"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RAUSHA~1\AppData\Local\Temp\2018%20&#1075;&#1086;&#1076;\&#1040;&#1082;&#1080;&#1084;&#1072;&#1090;\&#1047;&#1076;&#1088;&#1072;&#1074;%20&#1055;&#1056;&#105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sheetDataSet>
      <sheetData sheetId="0">
        <row r="11">
          <cell r="L11" t="str">
            <v>По итогам 2017 года повышение квалицикации прошли 48 менеджеров из них 30 зарубежом, 26 врачей общей практики</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N1367"/>
  <sheetViews>
    <sheetView tabSelected="1" view="pageBreakPreview" zoomScale="59" zoomScaleSheetLayoutView="59" workbookViewId="0" topLeftCell="A1">
      <pane ySplit="13" topLeftCell="A1358" activePane="bottomLeft" state="frozen"/>
      <selection pane="topLeft" activeCell="A1" sqref="A1"/>
      <selection pane="bottomLeft" activeCell="H1362" sqref="H1362"/>
    </sheetView>
  </sheetViews>
  <sheetFormatPr defaultColWidth="9.00390625" defaultRowHeight="12.75"/>
  <cols>
    <col min="1" max="1" width="5.625" style="92" customWidth="1"/>
    <col min="2" max="2" width="57.00390625" style="92" customWidth="1"/>
    <col min="3" max="3" width="18.00390625" style="92" customWidth="1"/>
    <col min="4" max="4" width="19.75390625" style="92" customWidth="1"/>
    <col min="5" max="5" width="23.00390625" style="92" customWidth="1"/>
    <col min="6" max="6" width="16.00390625" style="92" customWidth="1"/>
    <col min="7" max="7" width="16.625" style="92" customWidth="1"/>
    <col min="8" max="8" width="20.875" style="141" customWidth="1"/>
    <col min="9" max="9" width="15.375" style="92" customWidth="1"/>
    <col min="10" max="10" width="15.125" style="92" customWidth="1"/>
    <col min="11" max="11" width="23.00390625" style="92" customWidth="1"/>
    <col min="12" max="12" width="20.875" style="92" customWidth="1"/>
    <col min="13" max="13" width="57.125" style="92" customWidth="1"/>
    <col min="14" max="16384" width="9.125" style="92" customWidth="1"/>
  </cols>
  <sheetData>
    <row r="1" spans="1:11" s="56" customFormat="1" ht="25.5" customHeight="1">
      <c r="A1" s="55"/>
      <c r="B1" s="57"/>
      <c r="C1" s="57"/>
      <c r="D1" s="783" t="s">
        <v>724</v>
      </c>
      <c r="E1" s="783"/>
      <c r="F1" s="783"/>
      <c r="G1" s="783"/>
      <c r="H1" s="783"/>
      <c r="K1" s="55"/>
    </row>
    <row r="2" spans="1:11" s="56" customFormat="1" ht="26.25" customHeight="1">
      <c r="A2" s="55"/>
      <c r="B2" s="57"/>
      <c r="C2" s="57"/>
      <c r="D2" s="783" t="s">
        <v>723</v>
      </c>
      <c r="E2" s="783"/>
      <c r="F2" s="783"/>
      <c r="G2" s="783"/>
      <c r="H2" s="783"/>
      <c r="K2" s="55"/>
    </row>
    <row r="3" spans="1:11" s="56" customFormat="1" ht="31.5" customHeight="1">
      <c r="A3" s="55"/>
      <c r="B3" s="57"/>
      <c r="C3" s="57"/>
      <c r="D3" s="783" t="s">
        <v>730</v>
      </c>
      <c r="E3" s="783"/>
      <c r="F3" s="783"/>
      <c r="G3" s="783"/>
      <c r="H3" s="783"/>
      <c r="K3" s="55"/>
    </row>
    <row r="4" spans="1:11" s="56" customFormat="1" ht="18.75">
      <c r="A4" s="55"/>
      <c r="B4" s="57"/>
      <c r="C4" s="57"/>
      <c r="D4" s="57"/>
      <c r="E4" s="55"/>
      <c r="K4" s="55"/>
    </row>
    <row r="5" spans="1:11" s="56" customFormat="1" ht="18.75">
      <c r="A5" s="55"/>
      <c r="B5" s="57"/>
      <c r="C5" s="57"/>
      <c r="D5" s="57"/>
      <c r="E5" s="55"/>
      <c r="K5" s="55"/>
    </row>
    <row r="6" spans="1:13" s="56" customFormat="1" ht="23.25">
      <c r="A6" s="55"/>
      <c r="B6" s="106" t="s">
        <v>725</v>
      </c>
      <c r="C6" s="106"/>
      <c r="D6" s="106"/>
      <c r="E6" s="107" t="s">
        <v>829</v>
      </c>
      <c r="F6" s="106"/>
      <c r="G6" s="106"/>
      <c r="H6" s="106"/>
      <c r="I6" s="106"/>
      <c r="J6" s="106"/>
      <c r="K6" s="108"/>
      <c r="L6" s="109"/>
      <c r="M6" s="109"/>
    </row>
    <row r="7" spans="1:13" s="56" customFormat="1" ht="20.25" customHeight="1">
      <c r="A7" s="55"/>
      <c r="B7" s="106" t="s">
        <v>726</v>
      </c>
      <c r="C7" s="106"/>
      <c r="D7" s="106"/>
      <c r="E7" s="107" t="s">
        <v>755</v>
      </c>
      <c r="F7" s="107"/>
      <c r="G7" s="107"/>
      <c r="H7" s="106"/>
      <c r="I7" s="106"/>
      <c r="J7" s="106"/>
      <c r="K7" s="108"/>
      <c r="L7" s="109"/>
      <c r="M7" s="109"/>
    </row>
    <row r="8" spans="1:13" s="56" customFormat="1" ht="18.75" customHeight="1">
      <c r="A8" s="58"/>
      <c r="B8" s="106" t="s">
        <v>727</v>
      </c>
      <c r="C8" s="106"/>
      <c r="D8" s="106"/>
      <c r="E8" s="110" t="s">
        <v>728</v>
      </c>
      <c r="F8" s="110"/>
      <c r="G8" s="110"/>
      <c r="H8" s="107"/>
      <c r="I8" s="111"/>
      <c r="J8" s="111"/>
      <c r="K8" s="112"/>
      <c r="L8" s="112"/>
      <c r="M8" s="109"/>
    </row>
    <row r="9" spans="1:13" s="56" customFormat="1" ht="18.75" customHeight="1">
      <c r="A9" s="59"/>
      <c r="B9" s="106"/>
      <c r="C9" s="106"/>
      <c r="D9" s="106"/>
      <c r="E9" s="110" t="s">
        <v>729</v>
      </c>
      <c r="F9" s="110"/>
      <c r="G9" s="110"/>
      <c r="H9" s="110"/>
      <c r="I9" s="111"/>
      <c r="J9" s="111"/>
      <c r="K9" s="108"/>
      <c r="L9" s="109"/>
      <c r="M9" s="109"/>
    </row>
    <row r="10" spans="1:12" s="56" customFormat="1" ht="18.75" customHeight="1">
      <c r="A10" s="826"/>
      <c r="B10" s="826"/>
      <c r="C10" s="826"/>
      <c r="D10" s="826"/>
      <c r="E10" s="826"/>
      <c r="F10" s="826"/>
      <c r="G10" s="826"/>
      <c r="H10" s="826"/>
      <c r="I10" s="826"/>
      <c r="J10" s="826"/>
      <c r="K10" s="826"/>
      <c r="L10" s="826"/>
    </row>
    <row r="11" spans="1:13" s="32" customFormat="1" ht="24.75" customHeight="1">
      <c r="A11" s="771" t="s">
        <v>447</v>
      </c>
      <c r="B11" s="821" t="s">
        <v>9</v>
      </c>
      <c r="C11" s="821" t="s">
        <v>0</v>
      </c>
      <c r="D11" s="821" t="s">
        <v>731</v>
      </c>
      <c r="E11" s="821" t="s">
        <v>10</v>
      </c>
      <c r="F11" s="820" t="s">
        <v>830</v>
      </c>
      <c r="G11" s="820" t="s">
        <v>41</v>
      </c>
      <c r="H11" s="820" t="s">
        <v>831</v>
      </c>
      <c r="I11" s="820" t="s">
        <v>719</v>
      </c>
      <c r="J11" s="820"/>
      <c r="K11" s="820"/>
      <c r="L11" s="820"/>
      <c r="M11" s="821" t="s">
        <v>722</v>
      </c>
    </row>
    <row r="12" spans="1:13" s="32" customFormat="1" ht="58.5" customHeight="1">
      <c r="A12" s="772"/>
      <c r="B12" s="822"/>
      <c r="C12" s="822"/>
      <c r="D12" s="822"/>
      <c r="E12" s="822"/>
      <c r="F12" s="820"/>
      <c r="G12" s="820"/>
      <c r="H12" s="820"/>
      <c r="I12" s="114" t="s">
        <v>720</v>
      </c>
      <c r="J12" s="114" t="s">
        <v>721</v>
      </c>
      <c r="K12" s="113" t="s">
        <v>191</v>
      </c>
      <c r="L12" s="113" t="s">
        <v>192</v>
      </c>
      <c r="M12" s="827"/>
    </row>
    <row r="13" spans="1:13" s="32" customFormat="1" ht="15.75">
      <c r="A13" s="33">
        <v>1</v>
      </c>
      <c r="B13" s="33">
        <v>2</v>
      </c>
      <c r="C13" s="33">
        <v>3</v>
      </c>
      <c r="D13" s="33">
        <v>4</v>
      </c>
      <c r="E13" s="33">
        <v>5</v>
      </c>
      <c r="F13" s="61">
        <v>6</v>
      </c>
      <c r="G13" s="61">
        <v>7</v>
      </c>
      <c r="H13" s="33">
        <v>8</v>
      </c>
      <c r="I13" s="33">
        <v>10</v>
      </c>
      <c r="J13" s="33">
        <v>11</v>
      </c>
      <c r="K13" s="33">
        <v>12</v>
      </c>
      <c r="L13" s="61">
        <v>13</v>
      </c>
      <c r="M13" s="41">
        <v>14</v>
      </c>
    </row>
    <row r="14" spans="1:13" s="32" customFormat="1" ht="24" customHeight="1">
      <c r="A14" s="33"/>
      <c r="B14" s="823" t="s">
        <v>746</v>
      </c>
      <c r="C14" s="824"/>
      <c r="D14" s="824"/>
      <c r="E14" s="824"/>
      <c r="F14" s="824"/>
      <c r="G14" s="824"/>
      <c r="H14" s="824"/>
      <c r="I14" s="824"/>
      <c r="J14" s="824"/>
      <c r="K14" s="824"/>
      <c r="L14" s="824"/>
      <c r="M14" s="825"/>
    </row>
    <row r="15" spans="1:13" s="32" customFormat="1" ht="18" customHeight="1">
      <c r="A15" s="33"/>
      <c r="B15" s="818" t="s">
        <v>448</v>
      </c>
      <c r="C15" s="817"/>
      <c r="D15" s="817"/>
      <c r="E15" s="817"/>
      <c r="F15" s="817"/>
      <c r="G15" s="817"/>
      <c r="H15" s="817"/>
      <c r="I15" s="817"/>
      <c r="J15" s="817"/>
      <c r="K15" s="38"/>
      <c r="L15" s="42"/>
      <c r="M15" s="42"/>
    </row>
    <row r="16" spans="1:13" s="32" customFormat="1" ht="21" customHeight="1">
      <c r="A16" s="44"/>
      <c r="B16" s="819" t="s">
        <v>449</v>
      </c>
      <c r="C16" s="819"/>
      <c r="D16" s="819"/>
      <c r="E16" s="819"/>
      <c r="F16" s="819"/>
      <c r="G16" s="819"/>
      <c r="H16" s="819"/>
      <c r="I16" s="819"/>
      <c r="J16" s="819"/>
      <c r="K16" s="38"/>
      <c r="L16" s="42"/>
      <c r="M16" s="42"/>
    </row>
    <row r="17" spans="1:13" s="403" customFormat="1" ht="74.25" customHeight="1">
      <c r="A17" s="24"/>
      <c r="B17" s="401" t="s">
        <v>450</v>
      </c>
      <c r="C17" s="168" t="s">
        <v>193</v>
      </c>
      <c r="D17" s="168" t="s">
        <v>802</v>
      </c>
      <c r="E17" s="173" t="s">
        <v>442</v>
      </c>
      <c r="F17" s="402">
        <v>101</v>
      </c>
      <c r="G17" s="252" t="s">
        <v>733</v>
      </c>
      <c r="H17" s="252" t="s">
        <v>1083</v>
      </c>
      <c r="I17" s="402" t="s">
        <v>733</v>
      </c>
      <c r="J17" s="252" t="s">
        <v>733</v>
      </c>
      <c r="K17" s="197" t="s">
        <v>733</v>
      </c>
      <c r="L17" s="197" t="s">
        <v>733</v>
      </c>
      <c r="M17" s="166" t="s">
        <v>1199</v>
      </c>
    </row>
    <row r="18" spans="1:13" s="403" customFormat="1" ht="75" customHeight="1">
      <c r="A18" s="24"/>
      <c r="B18" s="404" t="s">
        <v>451</v>
      </c>
      <c r="C18" s="168" t="s">
        <v>452</v>
      </c>
      <c r="D18" s="168" t="s">
        <v>802</v>
      </c>
      <c r="E18" s="173" t="s">
        <v>442</v>
      </c>
      <c r="F18" s="402">
        <v>3810.5</v>
      </c>
      <c r="G18" s="252" t="s">
        <v>733</v>
      </c>
      <c r="H18" s="252" t="s">
        <v>1083</v>
      </c>
      <c r="I18" s="402" t="s">
        <v>733</v>
      </c>
      <c r="J18" s="252" t="s">
        <v>733</v>
      </c>
      <c r="K18" s="197" t="s">
        <v>733</v>
      </c>
      <c r="L18" s="197" t="s">
        <v>733</v>
      </c>
      <c r="M18" s="166" t="s">
        <v>1199</v>
      </c>
    </row>
    <row r="19" spans="1:13" s="403" customFormat="1" ht="70.5" customHeight="1">
      <c r="A19" s="24"/>
      <c r="B19" s="404" t="s">
        <v>453</v>
      </c>
      <c r="C19" s="168" t="s">
        <v>193</v>
      </c>
      <c r="D19" s="168" t="s">
        <v>803</v>
      </c>
      <c r="E19" s="173" t="s">
        <v>442</v>
      </c>
      <c r="F19" s="402">
        <v>108.8</v>
      </c>
      <c r="G19" s="145" t="s">
        <v>733</v>
      </c>
      <c r="H19" s="145">
        <v>109.5</v>
      </c>
      <c r="I19" s="402" t="s">
        <v>733</v>
      </c>
      <c r="J19" s="145" t="s">
        <v>733</v>
      </c>
      <c r="K19" s="197" t="s">
        <v>733</v>
      </c>
      <c r="L19" s="197" t="s">
        <v>733</v>
      </c>
      <c r="M19" s="166" t="s">
        <v>1103</v>
      </c>
    </row>
    <row r="20" spans="1:13" s="32" customFormat="1" ht="18" customHeight="1">
      <c r="A20" s="50"/>
      <c r="B20" s="708" t="s">
        <v>3</v>
      </c>
      <c r="C20" s="709"/>
      <c r="D20" s="709"/>
      <c r="E20" s="709"/>
      <c r="F20" s="709"/>
      <c r="G20" s="709"/>
      <c r="H20" s="709"/>
      <c r="I20" s="709"/>
      <c r="J20" s="709"/>
      <c r="K20" s="709"/>
      <c r="L20" s="710"/>
      <c r="M20" s="42"/>
    </row>
    <row r="21" spans="1:13" s="32" customFormat="1" ht="52.5" customHeight="1">
      <c r="A21" s="24"/>
      <c r="B21" s="35" t="s">
        <v>454</v>
      </c>
      <c r="C21" s="30" t="s">
        <v>11</v>
      </c>
      <c r="D21" s="30"/>
      <c r="E21" s="30" t="s">
        <v>442</v>
      </c>
      <c r="F21" s="688" t="s">
        <v>313</v>
      </c>
      <c r="G21" s="689"/>
      <c r="H21" s="689"/>
      <c r="I21" s="689"/>
      <c r="J21" s="689"/>
      <c r="K21" s="690"/>
      <c r="L21" s="36" t="s">
        <v>4</v>
      </c>
      <c r="M21" s="65" t="s">
        <v>1104</v>
      </c>
    </row>
    <row r="22" spans="1:13" s="32" customFormat="1" ht="148.5" customHeight="1">
      <c r="A22" s="24"/>
      <c r="B22" s="35" t="s">
        <v>455</v>
      </c>
      <c r="C22" s="30" t="s">
        <v>11</v>
      </c>
      <c r="D22" s="30"/>
      <c r="E22" s="30" t="s">
        <v>456</v>
      </c>
      <c r="F22" s="688" t="s">
        <v>313</v>
      </c>
      <c r="G22" s="689"/>
      <c r="H22" s="689"/>
      <c r="I22" s="689"/>
      <c r="J22" s="689"/>
      <c r="K22" s="690"/>
      <c r="L22" s="36" t="s">
        <v>4</v>
      </c>
      <c r="M22" s="65" t="s">
        <v>1131</v>
      </c>
    </row>
    <row r="23" spans="1:13" s="32" customFormat="1" ht="66.75" customHeight="1">
      <c r="A23" s="24"/>
      <c r="B23" s="35" t="s">
        <v>457</v>
      </c>
      <c r="C23" s="30" t="s">
        <v>11</v>
      </c>
      <c r="D23" s="30"/>
      <c r="E23" s="30" t="s">
        <v>299</v>
      </c>
      <c r="F23" s="688" t="s">
        <v>313</v>
      </c>
      <c r="G23" s="689"/>
      <c r="H23" s="689"/>
      <c r="I23" s="689"/>
      <c r="J23" s="689"/>
      <c r="K23" s="690"/>
      <c r="L23" s="36" t="s">
        <v>4</v>
      </c>
      <c r="M23" s="65" t="s">
        <v>1130</v>
      </c>
    </row>
    <row r="24" spans="1:13" s="32" customFormat="1" ht="116.25" customHeight="1">
      <c r="A24" s="24"/>
      <c r="B24" s="35" t="s">
        <v>459</v>
      </c>
      <c r="C24" s="30" t="s">
        <v>11</v>
      </c>
      <c r="D24" s="30"/>
      <c r="E24" s="30" t="s">
        <v>833</v>
      </c>
      <c r="F24" s="688" t="s">
        <v>313</v>
      </c>
      <c r="G24" s="689"/>
      <c r="H24" s="689"/>
      <c r="I24" s="689"/>
      <c r="J24" s="689"/>
      <c r="K24" s="690"/>
      <c r="L24" s="36" t="s">
        <v>4</v>
      </c>
      <c r="M24" s="65" t="s">
        <v>1129</v>
      </c>
    </row>
    <row r="25" spans="1:13" s="32" customFormat="1" ht="128.25" customHeight="1">
      <c r="A25" s="24"/>
      <c r="B25" s="35" t="s">
        <v>460</v>
      </c>
      <c r="C25" s="30" t="s">
        <v>11</v>
      </c>
      <c r="D25" s="30"/>
      <c r="E25" s="30" t="s">
        <v>734</v>
      </c>
      <c r="F25" s="688" t="s">
        <v>313</v>
      </c>
      <c r="G25" s="689"/>
      <c r="H25" s="689"/>
      <c r="I25" s="689"/>
      <c r="J25" s="689"/>
      <c r="K25" s="690"/>
      <c r="L25" s="36" t="s">
        <v>4</v>
      </c>
      <c r="M25" s="65" t="s">
        <v>1143</v>
      </c>
    </row>
    <row r="26" spans="1:13" s="32" customFormat="1" ht="171.75" customHeight="1">
      <c r="A26" s="24"/>
      <c r="B26" s="35" t="s">
        <v>461</v>
      </c>
      <c r="C26" s="400" t="s">
        <v>11</v>
      </c>
      <c r="D26" s="24"/>
      <c r="E26" s="24" t="s">
        <v>462</v>
      </c>
      <c r="F26" s="711" t="s">
        <v>313</v>
      </c>
      <c r="G26" s="712"/>
      <c r="H26" s="712"/>
      <c r="I26" s="712"/>
      <c r="J26" s="712"/>
      <c r="K26" s="713"/>
      <c r="L26" s="36" t="s">
        <v>4</v>
      </c>
      <c r="M26" s="65" t="s">
        <v>1223</v>
      </c>
    </row>
    <row r="27" spans="1:13" s="32" customFormat="1" ht="314.25" customHeight="1">
      <c r="A27" s="24"/>
      <c r="B27" s="35" t="s">
        <v>832</v>
      </c>
      <c r="C27" s="24" t="s">
        <v>1</v>
      </c>
      <c r="D27" s="24"/>
      <c r="E27" s="24" t="s">
        <v>462</v>
      </c>
      <c r="F27" s="40" t="s">
        <v>733</v>
      </c>
      <c r="G27" s="40" t="s">
        <v>733</v>
      </c>
      <c r="H27" s="40" t="s">
        <v>733</v>
      </c>
      <c r="I27" s="40">
        <v>3</v>
      </c>
      <c r="J27" s="40">
        <v>3</v>
      </c>
      <c r="K27" s="38" t="s">
        <v>8</v>
      </c>
      <c r="L27" s="36" t="s">
        <v>4</v>
      </c>
      <c r="M27" s="65" t="s">
        <v>1244</v>
      </c>
    </row>
    <row r="28" spans="1:13" s="32" customFormat="1" ht="132.75" customHeight="1">
      <c r="A28" s="24"/>
      <c r="B28" s="35" t="s">
        <v>463</v>
      </c>
      <c r="C28" s="400" t="s">
        <v>11</v>
      </c>
      <c r="D28" s="24"/>
      <c r="E28" s="24" t="s">
        <v>464</v>
      </c>
      <c r="F28" s="688" t="s">
        <v>313</v>
      </c>
      <c r="G28" s="689"/>
      <c r="H28" s="689"/>
      <c r="I28" s="689"/>
      <c r="J28" s="689"/>
      <c r="K28" s="690"/>
      <c r="L28" s="36" t="s">
        <v>4</v>
      </c>
      <c r="M28" s="65" t="s">
        <v>1077</v>
      </c>
    </row>
    <row r="29" spans="1:13" s="32" customFormat="1" ht="19.5" customHeight="1">
      <c r="A29" s="41"/>
      <c r="B29" s="118" t="s">
        <v>6</v>
      </c>
      <c r="C29" s="119"/>
      <c r="D29" s="118"/>
      <c r="E29" s="118"/>
      <c r="F29" s="118"/>
      <c r="G29" s="118"/>
      <c r="H29" s="118"/>
      <c r="I29" s="132">
        <f>SUM(I30:I32)</f>
        <v>3</v>
      </c>
      <c r="J29" s="124">
        <f>SUM(J30:J32)</f>
        <v>3</v>
      </c>
      <c r="K29" s="119"/>
      <c r="L29" s="127"/>
      <c r="M29" s="123"/>
    </row>
    <row r="30" spans="1:13" s="32" customFormat="1" ht="19.5" customHeight="1">
      <c r="A30" s="41"/>
      <c r="B30" s="118" t="s">
        <v>7</v>
      </c>
      <c r="C30" s="119"/>
      <c r="D30" s="118"/>
      <c r="E30" s="118"/>
      <c r="F30" s="118"/>
      <c r="G30" s="118"/>
      <c r="H30" s="118"/>
      <c r="I30" s="132">
        <v>0</v>
      </c>
      <c r="J30" s="124">
        <v>0</v>
      </c>
      <c r="K30" s="119"/>
      <c r="L30" s="127"/>
      <c r="M30" s="123"/>
    </row>
    <row r="31" spans="1:13" s="63" customFormat="1" ht="15.75">
      <c r="A31" s="41"/>
      <c r="B31" s="118" t="s">
        <v>8</v>
      </c>
      <c r="C31" s="119"/>
      <c r="D31" s="118"/>
      <c r="E31" s="118"/>
      <c r="F31" s="118"/>
      <c r="G31" s="118"/>
      <c r="H31" s="118"/>
      <c r="I31" s="132">
        <f>SUM(I25+I27)</f>
        <v>3</v>
      </c>
      <c r="J31" s="124">
        <f>SUM(J25+J27)</f>
        <v>3</v>
      </c>
      <c r="K31" s="119"/>
      <c r="L31" s="127"/>
      <c r="M31" s="127"/>
    </row>
    <row r="32" spans="1:13" s="63" customFormat="1" ht="18.75" customHeight="1">
      <c r="A32" s="41"/>
      <c r="B32" s="118" t="s">
        <v>5</v>
      </c>
      <c r="C32" s="119"/>
      <c r="D32" s="118"/>
      <c r="E32" s="118"/>
      <c r="F32" s="118"/>
      <c r="G32" s="118"/>
      <c r="H32" s="118"/>
      <c r="I32" s="132">
        <v>0</v>
      </c>
      <c r="J32" s="124">
        <v>0</v>
      </c>
      <c r="K32" s="119"/>
      <c r="L32" s="127"/>
      <c r="M32" s="127"/>
    </row>
    <row r="33" spans="1:13" s="63" customFormat="1" ht="26.25" customHeight="1">
      <c r="A33" s="41"/>
      <c r="B33" s="808" t="s">
        <v>465</v>
      </c>
      <c r="C33" s="809"/>
      <c r="D33" s="809"/>
      <c r="E33" s="809"/>
      <c r="F33" s="809"/>
      <c r="G33" s="809"/>
      <c r="H33" s="809"/>
      <c r="I33" s="809"/>
      <c r="J33" s="810"/>
      <c r="K33" s="41"/>
      <c r="L33" s="52"/>
      <c r="M33" s="52"/>
    </row>
    <row r="34" spans="1:13" s="63" customFormat="1" ht="24" customHeight="1">
      <c r="A34" s="41"/>
      <c r="B34" s="708" t="s">
        <v>466</v>
      </c>
      <c r="C34" s="709"/>
      <c r="D34" s="709"/>
      <c r="E34" s="709"/>
      <c r="F34" s="709"/>
      <c r="G34" s="709"/>
      <c r="H34" s="709"/>
      <c r="I34" s="709"/>
      <c r="J34" s="710"/>
      <c r="K34" s="41"/>
      <c r="L34" s="52"/>
      <c r="M34" s="52"/>
    </row>
    <row r="35" spans="1:13" s="413" customFormat="1" ht="351.75" customHeight="1">
      <c r="A35" s="423"/>
      <c r="B35" s="409" t="s">
        <v>467</v>
      </c>
      <c r="C35" s="252" t="s">
        <v>193</v>
      </c>
      <c r="D35" s="238" t="s">
        <v>802</v>
      </c>
      <c r="E35" s="252" t="s">
        <v>462</v>
      </c>
      <c r="F35" s="145">
        <v>106.3</v>
      </c>
      <c r="G35" s="410"/>
      <c r="H35" s="410">
        <v>105.7</v>
      </c>
      <c r="I35" s="410" t="s">
        <v>733</v>
      </c>
      <c r="J35" s="410" t="s">
        <v>733</v>
      </c>
      <c r="K35" s="411" t="s">
        <v>733</v>
      </c>
      <c r="L35" s="411" t="s">
        <v>733</v>
      </c>
      <c r="M35" s="412" t="s">
        <v>1085</v>
      </c>
    </row>
    <row r="36" spans="1:13" s="413" customFormat="1" ht="83.25" customHeight="1">
      <c r="A36" s="423"/>
      <c r="B36" s="409" t="s">
        <v>834</v>
      </c>
      <c r="C36" s="252" t="s">
        <v>193</v>
      </c>
      <c r="D36" s="238" t="s">
        <v>802</v>
      </c>
      <c r="E36" s="252" t="s">
        <v>462</v>
      </c>
      <c r="F36" s="145">
        <v>106.3</v>
      </c>
      <c r="G36" s="410"/>
      <c r="H36" s="410" t="s">
        <v>1083</v>
      </c>
      <c r="I36" s="410"/>
      <c r="J36" s="410"/>
      <c r="K36" s="411"/>
      <c r="L36" s="411"/>
      <c r="M36" s="412" t="s">
        <v>1082</v>
      </c>
    </row>
    <row r="37" spans="1:13" s="413" customFormat="1" ht="70.5" customHeight="1">
      <c r="A37" s="423"/>
      <c r="B37" s="409" t="s">
        <v>819</v>
      </c>
      <c r="C37" s="252" t="s">
        <v>820</v>
      </c>
      <c r="D37" s="238" t="s">
        <v>804</v>
      </c>
      <c r="E37" s="252" t="s">
        <v>462</v>
      </c>
      <c r="F37" s="145">
        <v>19.3</v>
      </c>
      <c r="G37" s="414"/>
      <c r="H37" s="208">
        <v>14</v>
      </c>
      <c r="I37" s="410" t="s">
        <v>733</v>
      </c>
      <c r="J37" s="415" t="s">
        <v>733</v>
      </c>
      <c r="K37" s="415" t="s">
        <v>733</v>
      </c>
      <c r="L37" s="415" t="s">
        <v>733</v>
      </c>
      <c r="M37" s="412" t="s">
        <v>1221</v>
      </c>
    </row>
    <row r="38" spans="1:13" s="413" customFormat="1" ht="35.25" customHeight="1">
      <c r="A38" s="767"/>
      <c r="B38" s="748" t="s">
        <v>778</v>
      </c>
      <c r="C38" s="145" t="s">
        <v>822</v>
      </c>
      <c r="D38" s="702" t="s">
        <v>804</v>
      </c>
      <c r="E38" s="730"/>
      <c r="F38" s="145">
        <v>141.7</v>
      </c>
      <c r="G38" s="145"/>
      <c r="H38" s="416">
        <v>166.4</v>
      </c>
      <c r="I38" s="410" t="s">
        <v>733</v>
      </c>
      <c r="J38" s="145" t="s">
        <v>733</v>
      </c>
      <c r="K38" s="197" t="s">
        <v>733</v>
      </c>
      <c r="L38" s="197" t="s">
        <v>733</v>
      </c>
      <c r="M38" s="746" t="s">
        <v>1222</v>
      </c>
    </row>
    <row r="39" spans="1:13" s="413" customFormat="1" ht="34.5" customHeight="1">
      <c r="A39" s="768"/>
      <c r="B39" s="749"/>
      <c r="C39" s="145" t="s">
        <v>821</v>
      </c>
      <c r="D39" s="703"/>
      <c r="E39" s="732"/>
      <c r="F39" s="145">
        <v>138.8</v>
      </c>
      <c r="G39" s="145"/>
      <c r="H39" s="416">
        <v>133.6</v>
      </c>
      <c r="I39" s="410" t="s">
        <v>733</v>
      </c>
      <c r="J39" s="145" t="s">
        <v>733</v>
      </c>
      <c r="K39" s="197" t="s">
        <v>733</v>
      </c>
      <c r="L39" s="197" t="s">
        <v>733</v>
      </c>
      <c r="M39" s="747"/>
    </row>
    <row r="40" spans="1:13" s="413" customFormat="1" ht="134.25" customHeight="1">
      <c r="A40" s="423"/>
      <c r="B40" s="147" t="s">
        <v>468</v>
      </c>
      <c r="C40" s="145" t="s">
        <v>193</v>
      </c>
      <c r="D40" s="168" t="s">
        <v>805</v>
      </c>
      <c r="E40" s="145" t="s">
        <v>462</v>
      </c>
      <c r="F40" s="145">
        <v>2.04</v>
      </c>
      <c r="G40" s="145"/>
      <c r="H40" s="416">
        <v>4.3</v>
      </c>
      <c r="I40" s="410" t="s">
        <v>733</v>
      </c>
      <c r="J40" s="145" t="s">
        <v>733</v>
      </c>
      <c r="K40" s="197" t="s">
        <v>733</v>
      </c>
      <c r="L40" s="197" t="s">
        <v>733</v>
      </c>
      <c r="M40" s="166" t="s">
        <v>1198</v>
      </c>
    </row>
    <row r="41" spans="1:13" s="413" customFormat="1" ht="34.5" customHeight="1">
      <c r="A41" s="767"/>
      <c r="B41" s="704" t="s">
        <v>774</v>
      </c>
      <c r="C41" s="145" t="s">
        <v>822</v>
      </c>
      <c r="D41" s="773"/>
      <c r="E41" s="145"/>
      <c r="F41" s="145">
        <v>121.7</v>
      </c>
      <c r="G41" s="145"/>
      <c r="H41" s="416" t="s">
        <v>1083</v>
      </c>
      <c r="I41" s="811" t="s">
        <v>733</v>
      </c>
      <c r="J41" s="730" t="s">
        <v>733</v>
      </c>
      <c r="K41" s="773" t="s">
        <v>733</v>
      </c>
      <c r="L41" s="773" t="s">
        <v>733</v>
      </c>
      <c r="M41" s="769" t="s">
        <v>1486</v>
      </c>
    </row>
    <row r="42" spans="1:13" s="413" customFormat="1" ht="37.5" customHeight="1">
      <c r="A42" s="768"/>
      <c r="B42" s="751"/>
      <c r="C42" s="145" t="s">
        <v>828</v>
      </c>
      <c r="D42" s="774"/>
      <c r="E42" s="145"/>
      <c r="F42" s="145">
        <v>145.3</v>
      </c>
      <c r="G42" s="145"/>
      <c r="H42" s="416" t="s">
        <v>1083</v>
      </c>
      <c r="I42" s="812"/>
      <c r="J42" s="732"/>
      <c r="K42" s="774"/>
      <c r="L42" s="774"/>
      <c r="M42" s="770"/>
    </row>
    <row r="43" spans="1:13" s="413" customFormat="1" ht="48.75" customHeight="1">
      <c r="A43" s="424"/>
      <c r="B43" s="199" t="s">
        <v>823</v>
      </c>
      <c r="C43" s="145" t="s">
        <v>193</v>
      </c>
      <c r="D43" s="242" t="s">
        <v>824</v>
      </c>
      <c r="E43" s="252" t="s">
        <v>462</v>
      </c>
      <c r="F43" s="145" t="s">
        <v>4</v>
      </c>
      <c r="G43" s="145"/>
      <c r="H43" s="145" t="s">
        <v>4</v>
      </c>
      <c r="I43" s="410" t="s">
        <v>733</v>
      </c>
      <c r="J43" s="145" t="s">
        <v>733</v>
      </c>
      <c r="K43" s="146" t="s">
        <v>733</v>
      </c>
      <c r="L43" s="146" t="s">
        <v>733</v>
      </c>
      <c r="M43" s="417" t="s">
        <v>1084</v>
      </c>
    </row>
    <row r="44" spans="1:13" s="413" customFormat="1" ht="62.25" customHeight="1">
      <c r="A44" s="424"/>
      <c r="B44" s="199" t="s">
        <v>825</v>
      </c>
      <c r="C44" s="418" t="s">
        <v>826</v>
      </c>
      <c r="D44" s="168" t="s">
        <v>827</v>
      </c>
      <c r="E44" s="145" t="s">
        <v>462</v>
      </c>
      <c r="F44" s="145">
        <v>2.58</v>
      </c>
      <c r="G44" s="145"/>
      <c r="H44" s="145" t="s">
        <v>1083</v>
      </c>
      <c r="I44" s="419" t="s">
        <v>733</v>
      </c>
      <c r="J44" s="145" t="s">
        <v>733</v>
      </c>
      <c r="K44" s="146" t="s">
        <v>733</v>
      </c>
      <c r="L44" s="146" t="s">
        <v>733</v>
      </c>
      <c r="M44" s="417" t="s">
        <v>1153</v>
      </c>
    </row>
    <row r="45" spans="1:13" s="63" customFormat="1" ht="18" customHeight="1">
      <c r="A45" s="41"/>
      <c r="B45" s="813" t="s">
        <v>3</v>
      </c>
      <c r="C45" s="804"/>
      <c r="D45" s="804"/>
      <c r="E45" s="804"/>
      <c r="F45" s="804"/>
      <c r="G45" s="804"/>
      <c r="H45" s="804"/>
      <c r="I45" s="804"/>
      <c r="J45" s="804"/>
      <c r="K45" s="804"/>
      <c r="L45" s="804"/>
      <c r="M45" s="814"/>
    </row>
    <row r="46" spans="1:13" s="63" customFormat="1" ht="306.75" customHeight="1">
      <c r="A46" s="24"/>
      <c r="B46" s="35" t="s">
        <v>469</v>
      </c>
      <c r="C46" s="30" t="s">
        <v>11</v>
      </c>
      <c r="D46" s="30"/>
      <c r="E46" s="30" t="s">
        <v>462</v>
      </c>
      <c r="F46" s="688" t="s">
        <v>96</v>
      </c>
      <c r="G46" s="689"/>
      <c r="H46" s="689"/>
      <c r="I46" s="689"/>
      <c r="J46" s="689"/>
      <c r="K46" s="690"/>
      <c r="L46" s="36" t="s">
        <v>4</v>
      </c>
      <c r="M46" s="65" t="s">
        <v>1225</v>
      </c>
    </row>
    <row r="47" spans="1:13" s="63" customFormat="1" ht="312" customHeight="1">
      <c r="A47" s="24"/>
      <c r="B47" s="43" t="s">
        <v>470</v>
      </c>
      <c r="C47" s="30" t="s">
        <v>11</v>
      </c>
      <c r="D47" s="30"/>
      <c r="E47" s="30" t="s">
        <v>462</v>
      </c>
      <c r="F47" s="688" t="s">
        <v>96</v>
      </c>
      <c r="G47" s="689"/>
      <c r="H47" s="689"/>
      <c r="I47" s="689"/>
      <c r="J47" s="689"/>
      <c r="K47" s="690"/>
      <c r="L47" s="36" t="s">
        <v>4</v>
      </c>
      <c r="M47" s="65" t="s">
        <v>1226</v>
      </c>
    </row>
    <row r="48" spans="1:13" s="63" customFormat="1" ht="247.5" customHeight="1">
      <c r="A48" s="24"/>
      <c r="B48" s="43" t="s">
        <v>471</v>
      </c>
      <c r="C48" s="82" t="s">
        <v>11</v>
      </c>
      <c r="D48" s="82"/>
      <c r="E48" s="82" t="s">
        <v>462</v>
      </c>
      <c r="F48" s="764" t="s">
        <v>96</v>
      </c>
      <c r="G48" s="765"/>
      <c r="H48" s="765"/>
      <c r="I48" s="765"/>
      <c r="J48" s="765"/>
      <c r="K48" s="766"/>
      <c r="L48" s="36" t="s">
        <v>4</v>
      </c>
      <c r="M48" s="65" t="s">
        <v>1227</v>
      </c>
    </row>
    <row r="49" spans="1:13" s="63" customFormat="1" ht="68.25" customHeight="1">
      <c r="A49" s="24"/>
      <c r="B49" s="35" t="s">
        <v>835</v>
      </c>
      <c r="C49" s="30" t="s">
        <v>11</v>
      </c>
      <c r="D49" s="30"/>
      <c r="E49" s="30" t="s">
        <v>472</v>
      </c>
      <c r="F49" s="688" t="s">
        <v>96</v>
      </c>
      <c r="G49" s="689"/>
      <c r="H49" s="689"/>
      <c r="I49" s="689"/>
      <c r="J49" s="689"/>
      <c r="K49" s="690"/>
      <c r="L49" s="36"/>
      <c r="M49" s="65" t="s">
        <v>1224</v>
      </c>
    </row>
    <row r="50" spans="1:13" s="63" customFormat="1" ht="58.5" customHeight="1">
      <c r="A50" s="24"/>
      <c r="B50" s="35" t="s">
        <v>1303</v>
      </c>
      <c r="C50" s="30" t="s">
        <v>11</v>
      </c>
      <c r="D50" s="30"/>
      <c r="E50" s="30" t="s">
        <v>472</v>
      </c>
      <c r="F50" s="29" t="s">
        <v>733</v>
      </c>
      <c r="G50" s="29" t="s">
        <v>733</v>
      </c>
      <c r="H50" s="29" t="s">
        <v>733</v>
      </c>
      <c r="I50" s="29">
        <v>319</v>
      </c>
      <c r="J50" s="29">
        <v>319</v>
      </c>
      <c r="K50" s="29" t="s">
        <v>5</v>
      </c>
      <c r="L50" s="36"/>
      <c r="M50" s="65" t="s">
        <v>1070</v>
      </c>
    </row>
    <row r="51" spans="1:13" s="63" customFormat="1" ht="307.5" customHeight="1">
      <c r="A51" s="24"/>
      <c r="B51" s="420" t="s">
        <v>473</v>
      </c>
      <c r="C51" s="30" t="s">
        <v>11</v>
      </c>
      <c r="D51" s="30"/>
      <c r="E51" s="25" t="s">
        <v>462</v>
      </c>
      <c r="F51" s="688" t="s">
        <v>96</v>
      </c>
      <c r="G51" s="689"/>
      <c r="H51" s="689"/>
      <c r="I51" s="689"/>
      <c r="J51" s="689"/>
      <c r="K51" s="690"/>
      <c r="L51" s="36" t="s">
        <v>4</v>
      </c>
      <c r="M51" s="65" t="s">
        <v>1078</v>
      </c>
    </row>
    <row r="52" spans="1:13" s="63" customFormat="1" ht="261.75" customHeight="1">
      <c r="A52" s="677"/>
      <c r="B52" s="744" t="s">
        <v>474</v>
      </c>
      <c r="C52" s="742" t="s">
        <v>11</v>
      </c>
      <c r="D52" s="742"/>
      <c r="E52" s="742" t="s">
        <v>472</v>
      </c>
      <c r="F52" s="696" t="s">
        <v>96</v>
      </c>
      <c r="G52" s="697"/>
      <c r="H52" s="697"/>
      <c r="I52" s="697"/>
      <c r="J52" s="697"/>
      <c r="K52" s="698"/>
      <c r="L52" s="771" t="s">
        <v>4</v>
      </c>
      <c r="M52" s="694" t="s">
        <v>1304</v>
      </c>
    </row>
    <row r="53" spans="1:13" s="63" customFormat="1" ht="174.75" customHeight="1" hidden="1">
      <c r="A53" s="678"/>
      <c r="B53" s="745"/>
      <c r="C53" s="743"/>
      <c r="D53" s="743"/>
      <c r="E53" s="743"/>
      <c r="F53" s="699"/>
      <c r="G53" s="700"/>
      <c r="H53" s="700"/>
      <c r="I53" s="700"/>
      <c r="J53" s="700"/>
      <c r="K53" s="701"/>
      <c r="L53" s="772"/>
      <c r="M53" s="695"/>
    </row>
    <row r="54" spans="1:13" s="63" customFormat="1" ht="66.75" customHeight="1">
      <c r="A54" s="24"/>
      <c r="B54" s="43" t="s">
        <v>475</v>
      </c>
      <c r="C54" s="30" t="s">
        <v>11</v>
      </c>
      <c r="D54" s="30"/>
      <c r="E54" s="25" t="s">
        <v>335</v>
      </c>
      <c r="F54" s="688" t="s">
        <v>96</v>
      </c>
      <c r="G54" s="689"/>
      <c r="H54" s="689"/>
      <c r="I54" s="689"/>
      <c r="J54" s="689"/>
      <c r="K54" s="690"/>
      <c r="L54" s="36" t="s">
        <v>4</v>
      </c>
      <c r="M54" s="65" t="s">
        <v>1210</v>
      </c>
    </row>
    <row r="55" spans="1:13" s="39" customFormat="1" ht="149.25" customHeight="1">
      <c r="A55" s="24"/>
      <c r="B55" s="420" t="s">
        <v>476</v>
      </c>
      <c r="C55" s="30" t="s">
        <v>11</v>
      </c>
      <c r="D55" s="30"/>
      <c r="E55" s="25" t="s">
        <v>335</v>
      </c>
      <c r="F55" s="756" t="s">
        <v>96</v>
      </c>
      <c r="G55" s="757"/>
      <c r="H55" s="757"/>
      <c r="I55" s="757"/>
      <c r="J55" s="757"/>
      <c r="K55" s="758"/>
      <c r="L55" s="36"/>
      <c r="M55" s="65" t="s">
        <v>1305</v>
      </c>
    </row>
    <row r="56" spans="1:13" s="39" customFormat="1" ht="214.5" customHeight="1">
      <c r="A56" s="24"/>
      <c r="B56" s="421" t="s">
        <v>477</v>
      </c>
      <c r="C56" s="30" t="s">
        <v>11</v>
      </c>
      <c r="D56" s="30"/>
      <c r="E56" s="25" t="s">
        <v>335</v>
      </c>
      <c r="F56" s="756" t="s">
        <v>96</v>
      </c>
      <c r="G56" s="757"/>
      <c r="H56" s="757"/>
      <c r="I56" s="757"/>
      <c r="J56" s="757"/>
      <c r="K56" s="758"/>
      <c r="L56" s="36" t="s">
        <v>4</v>
      </c>
      <c r="M56" s="65" t="s">
        <v>1245</v>
      </c>
    </row>
    <row r="57" spans="1:13" s="39" customFormat="1" ht="18.75" customHeight="1">
      <c r="A57" s="41"/>
      <c r="B57" s="118" t="s">
        <v>6</v>
      </c>
      <c r="C57" s="119"/>
      <c r="D57" s="118"/>
      <c r="E57" s="118"/>
      <c r="F57" s="118"/>
      <c r="G57" s="118"/>
      <c r="H57" s="118"/>
      <c r="I57" s="132">
        <f>SUM(I58:I60)</f>
        <v>319</v>
      </c>
      <c r="J57" s="132">
        <f>SUM(J58:J60)</f>
        <v>319</v>
      </c>
      <c r="K57" s="119"/>
      <c r="L57" s="127"/>
      <c r="M57" s="122"/>
    </row>
    <row r="58" spans="1:13" s="39" customFormat="1" ht="17.25" customHeight="1">
      <c r="A58" s="41"/>
      <c r="B58" s="118" t="s">
        <v>7</v>
      </c>
      <c r="C58" s="119"/>
      <c r="D58" s="118"/>
      <c r="E58" s="118"/>
      <c r="F58" s="118"/>
      <c r="G58" s="118"/>
      <c r="H58" s="118"/>
      <c r="I58" s="132">
        <v>0</v>
      </c>
      <c r="J58" s="120">
        <v>0</v>
      </c>
      <c r="K58" s="119"/>
      <c r="L58" s="127"/>
      <c r="M58" s="122"/>
    </row>
    <row r="59" spans="1:13" s="63" customFormat="1" ht="17.25" customHeight="1">
      <c r="A59" s="41"/>
      <c r="B59" s="118" t="s">
        <v>8</v>
      </c>
      <c r="C59" s="119"/>
      <c r="D59" s="118"/>
      <c r="E59" s="118"/>
      <c r="F59" s="118"/>
      <c r="G59" s="118"/>
      <c r="H59" s="118"/>
      <c r="I59" s="132">
        <v>0</v>
      </c>
      <c r="J59" s="120">
        <v>0</v>
      </c>
      <c r="K59" s="119"/>
      <c r="L59" s="127"/>
      <c r="M59" s="127"/>
    </row>
    <row r="60" spans="1:13" s="63" customFormat="1" ht="17.25" customHeight="1">
      <c r="A60" s="41"/>
      <c r="B60" s="118" t="s">
        <v>5</v>
      </c>
      <c r="C60" s="119"/>
      <c r="D60" s="118"/>
      <c r="E60" s="118"/>
      <c r="F60" s="118"/>
      <c r="G60" s="118"/>
      <c r="H60" s="118"/>
      <c r="I60" s="132">
        <f>I50</f>
        <v>319</v>
      </c>
      <c r="J60" s="132">
        <f>J50</f>
        <v>319</v>
      </c>
      <c r="K60" s="119"/>
      <c r="L60" s="127"/>
      <c r="M60" s="127"/>
    </row>
    <row r="61" spans="1:13" s="63" customFormat="1" ht="17.25" customHeight="1">
      <c r="A61" s="41"/>
      <c r="B61" s="753" t="s">
        <v>478</v>
      </c>
      <c r="C61" s="754"/>
      <c r="D61" s="754"/>
      <c r="E61" s="754"/>
      <c r="F61" s="754"/>
      <c r="G61" s="754"/>
      <c r="H61" s="754"/>
      <c r="I61" s="754"/>
      <c r="J61" s="754"/>
      <c r="K61" s="754"/>
      <c r="L61" s="754"/>
      <c r="M61" s="755"/>
    </row>
    <row r="62" spans="1:13" s="63" customFormat="1" ht="20.25" customHeight="1">
      <c r="A62" s="38"/>
      <c r="B62" s="708" t="s">
        <v>479</v>
      </c>
      <c r="C62" s="709"/>
      <c r="D62" s="709"/>
      <c r="E62" s="709"/>
      <c r="F62" s="709"/>
      <c r="G62" s="709"/>
      <c r="H62" s="709"/>
      <c r="I62" s="709"/>
      <c r="J62" s="709"/>
      <c r="K62" s="709"/>
      <c r="L62" s="709"/>
      <c r="M62" s="710"/>
    </row>
    <row r="63" spans="1:13" s="319" customFormat="1" ht="100.5" customHeight="1">
      <c r="A63" s="47"/>
      <c r="B63" s="199" t="s">
        <v>480</v>
      </c>
      <c r="C63" s="145" t="s">
        <v>193</v>
      </c>
      <c r="D63" s="429" t="s">
        <v>802</v>
      </c>
      <c r="E63" s="430" t="s">
        <v>462</v>
      </c>
      <c r="F63" s="430">
        <v>100.6</v>
      </c>
      <c r="G63" s="145"/>
      <c r="H63" s="145">
        <v>99.1</v>
      </c>
      <c r="I63" s="430" t="s">
        <v>733</v>
      </c>
      <c r="J63" s="145" t="s">
        <v>733</v>
      </c>
      <c r="K63" s="197" t="s">
        <v>733</v>
      </c>
      <c r="L63" s="197" t="s">
        <v>733</v>
      </c>
      <c r="M63" s="166" t="s">
        <v>1228</v>
      </c>
    </row>
    <row r="64" spans="1:13" s="319" customFormat="1" ht="142.5" customHeight="1">
      <c r="A64" s="47"/>
      <c r="B64" s="147" t="s">
        <v>481</v>
      </c>
      <c r="C64" s="145" t="s">
        <v>482</v>
      </c>
      <c r="D64" s="429" t="s">
        <v>802</v>
      </c>
      <c r="E64" s="430" t="s">
        <v>462</v>
      </c>
      <c r="F64" s="430">
        <v>18.24</v>
      </c>
      <c r="G64" s="145"/>
      <c r="H64" s="208">
        <v>17.926</v>
      </c>
      <c r="I64" s="430" t="s">
        <v>733</v>
      </c>
      <c r="J64" s="145" t="s">
        <v>733</v>
      </c>
      <c r="K64" s="197" t="s">
        <v>733</v>
      </c>
      <c r="L64" s="197" t="s">
        <v>733</v>
      </c>
      <c r="M64" s="166" t="s">
        <v>1106</v>
      </c>
    </row>
    <row r="65" spans="1:13" s="319" customFormat="1" ht="53.25" customHeight="1">
      <c r="A65" s="47"/>
      <c r="B65" s="147" t="s">
        <v>483</v>
      </c>
      <c r="C65" s="145" t="s">
        <v>484</v>
      </c>
      <c r="D65" s="429" t="s">
        <v>802</v>
      </c>
      <c r="E65" s="430" t="s">
        <v>462</v>
      </c>
      <c r="F65" s="430">
        <v>3.1</v>
      </c>
      <c r="G65" s="145"/>
      <c r="H65" s="208">
        <v>3.09</v>
      </c>
      <c r="I65" s="430" t="s">
        <v>733</v>
      </c>
      <c r="J65" s="145" t="s">
        <v>733</v>
      </c>
      <c r="K65" s="197" t="s">
        <v>733</v>
      </c>
      <c r="L65" s="197" t="s">
        <v>733</v>
      </c>
      <c r="M65" s="166" t="s">
        <v>1105</v>
      </c>
    </row>
    <row r="66" spans="1:13" s="319" customFormat="1" ht="115.5" customHeight="1">
      <c r="A66" s="47"/>
      <c r="B66" s="147" t="s">
        <v>485</v>
      </c>
      <c r="C66" s="145" t="s">
        <v>193</v>
      </c>
      <c r="D66" s="429" t="s">
        <v>802</v>
      </c>
      <c r="E66" s="430" t="s">
        <v>462</v>
      </c>
      <c r="F66" s="430">
        <v>102</v>
      </c>
      <c r="G66" s="145"/>
      <c r="H66" s="145">
        <v>142.4</v>
      </c>
      <c r="I66" s="430" t="s">
        <v>733</v>
      </c>
      <c r="J66" s="145" t="s">
        <v>733</v>
      </c>
      <c r="K66" s="197" t="s">
        <v>733</v>
      </c>
      <c r="L66" s="197" t="s">
        <v>733</v>
      </c>
      <c r="M66" s="166" t="s">
        <v>1229</v>
      </c>
    </row>
    <row r="67" spans="1:13" s="319" customFormat="1" ht="86.25" customHeight="1">
      <c r="A67" s="47"/>
      <c r="B67" s="147" t="s">
        <v>486</v>
      </c>
      <c r="C67" s="145" t="s">
        <v>12</v>
      </c>
      <c r="D67" s="429" t="s">
        <v>802</v>
      </c>
      <c r="E67" s="430" t="s">
        <v>462</v>
      </c>
      <c r="F67" s="430">
        <v>13700</v>
      </c>
      <c r="G67" s="145"/>
      <c r="H67" s="431">
        <v>18972.3</v>
      </c>
      <c r="I67" s="430" t="s">
        <v>733</v>
      </c>
      <c r="J67" s="145" t="s">
        <v>733</v>
      </c>
      <c r="K67" s="146" t="s">
        <v>733</v>
      </c>
      <c r="L67" s="146" t="s">
        <v>733</v>
      </c>
      <c r="M67" s="166" t="s">
        <v>1230</v>
      </c>
    </row>
    <row r="68" spans="1:13" s="63" customFormat="1" ht="20.25" customHeight="1">
      <c r="A68" s="38"/>
      <c r="B68" s="708" t="s">
        <v>3</v>
      </c>
      <c r="C68" s="709"/>
      <c r="D68" s="709"/>
      <c r="E68" s="709"/>
      <c r="F68" s="709"/>
      <c r="G68" s="709"/>
      <c r="H68" s="709"/>
      <c r="I68" s="709"/>
      <c r="J68" s="709"/>
      <c r="K68" s="709"/>
      <c r="L68" s="710"/>
      <c r="M68" s="52"/>
    </row>
    <row r="69" spans="1:13" s="63" customFormat="1" ht="264.75" customHeight="1">
      <c r="A69" s="24"/>
      <c r="B69" s="420" t="s">
        <v>487</v>
      </c>
      <c r="C69" s="83" t="s">
        <v>11</v>
      </c>
      <c r="D69" s="82"/>
      <c r="E69" s="432" t="s">
        <v>462</v>
      </c>
      <c r="F69" s="764" t="s">
        <v>96</v>
      </c>
      <c r="G69" s="765"/>
      <c r="H69" s="765"/>
      <c r="I69" s="765"/>
      <c r="J69" s="765"/>
      <c r="K69" s="766"/>
      <c r="L69" s="36" t="s">
        <v>4</v>
      </c>
      <c r="M69" s="149" t="s">
        <v>1107</v>
      </c>
    </row>
    <row r="70" spans="1:13" s="63" customFormat="1" ht="246.75" customHeight="1">
      <c r="A70" s="38"/>
      <c r="B70" s="420" t="s">
        <v>488</v>
      </c>
      <c r="C70" s="83" t="s">
        <v>11</v>
      </c>
      <c r="D70" s="82"/>
      <c r="E70" s="432" t="s">
        <v>462</v>
      </c>
      <c r="F70" s="848" t="s">
        <v>96</v>
      </c>
      <c r="G70" s="849"/>
      <c r="H70" s="849"/>
      <c r="I70" s="849"/>
      <c r="J70" s="849"/>
      <c r="K70" s="850"/>
      <c r="L70" s="36" t="s">
        <v>4</v>
      </c>
      <c r="M70" s="65" t="s">
        <v>1231</v>
      </c>
    </row>
    <row r="71" spans="1:13" s="39" customFormat="1" ht="150.75" customHeight="1">
      <c r="A71" s="24"/>
      <c r="B71" s="421" t="s">
        <v>489</v>
      </c>
      <c r="C71" s="24" t="s">
        <v>1</v>
      </c>
      <c r="D71" s="30"/>
      <c r="E71" s="25" t="s">
        <v>462</v>
      </c>
      <c r="F71" s="756" t="s">
        <v>96</v>
      </c>
      <c r="G71" s="757"/>
      <c r="H71" s="757"/>
      <c r="I71" s="757"/>
      <c r="J71" s="757"/>
      <c r="K71" s="758"/>
      <c r="L71" s="36" t="s">
        <v>4</v>
      </c>
      <c r="M71" s="65" t="s">
        <v>1232</v>
      </c>
    </row>
    <row r="72" spans="1:13" s="63" customFormat="1" ht="285" customHeight="1">
      <c r="A72" s="24"/>
      <c r="B72" s="433" t="s">
        <v>490</v>
      </c>
      <c r="C72" s="30" t="s">
        <v>11</v>
      </c>
      <c r="D72" s="30"/>
      <c r="E72" s="25" t="s">
        <v>462</v>
      </c>
      <c r="F72" s="688" t="s">
        <v>96</v>
      </c>
      <c r="G72" s="689"/>
      <c r="H72" s="689"/>
      <c r="I72" s="689"/>
      <c r="J72" s="689"/>
      <c r="K72" s="690"/>
      <c r="L72" s="36" t="s">
        <v>4</v>
      </c>
      <c r="M72" s="65" t="s">
        <v>1233</v>
      </c>
    </row>
    <row r="73" spans="1:13" s="32" customFormat="1" ht="18" customHeight="1">
      <c r="A73" s="41"/>
      <c r="B73" s="118" t="s">
        <v>6</v>
      </c>
      <c r="C73" s="119"/>
      <c r="D73" s="118"/>
      <c r="E73" s="118"/>
      <c r="F73" s="118"/>
      <c r="G73" s="118"/>
      <c r="H73" s="118"/>
      <c r="I73" s="132">
        <f>SUM(I74:I76)</f>
        <v>0</v>
      </c>
      <c r="J73" s="124">
        <f>SUM(J74:J76)</f>
        <v>0</v>
      </c>
      <c r="K73" s="126"/>
      <c r="L73" s="123"/>
      <c r="M73" s="123"/>
    </row>
    <row r="74" spans="1:13" s="39" customFormat="1" ht="18" customHeight="1">
      <c r="A74" s="41"/>
      <c r="B74" s="118" t="s">
        <v>7</v>
      </c>
      <c r="C74" s="119"/>
      <c r="D74" s="118"/>
      <c r="E74" s="118"/>
      <c r="F74" s="118"/>
      <c r="G74" s="118"/>
      <c r="H74" s="118"/>
      <c r="I74" s="132">
        <v>0</v>
      </c>
      <c r="J74" s="120">
        <v>0</v>
      </c>
      <c r="K74" s="126"/>
      <c r="L74" s="123"/>
      <c r="M74" s="122"/>
    </row>
    <row r="75" spans="1:13" s="32" customFormat="1" ht="18.75" customHeight="1">
      <c r="A75" s="41"/>
      <c r="B75" s="118" t="s">
        <v>8</v>
      </c>
      <c r="C75" s="119"/>
      <c r="D75" s="118"/>
      <c r="E75" s="118"/>
      <c r="F75" s="118"/>
      <c r="G75" s="118"/>
      <c r="H75" s="118"/>
      <c r="I75" s="132">
        <v>0</v>
      </c>
      <c r="J75" s="124">
        <v>0</v>
      </c>
      <c r="K75" s="121"/>
      <c r="L75" s="122"/>
      <c r="M75" s="123"/>
    </row>
    <row r="76" spans="1:13" s="32" customFormat="1" ht="16.5" customHeight="1">
      <c r="A76" s="41"/>
      <c r="B76" s="118" t="s">
        <v>5</v>
      </c>
      <c r="C76" s="119"/>
      <c r="D76" s="118"/>
      <c r="E76" s="118"/>
      <c r="F76" s="118"/>
      <c r="G76" s="118"/>
      <c r="H76" s="118"/>
      <c r="I76" s="132">
        <v>0</v>
      </c>
      <c r="J76" s="124">
        <v>0</v>
      </c>
      <c r="K76" s="121"/>
      <c r="L76" s="122"/>
      <c r="M76" s="123"/>
    </row>
    <row r="77" spans="1:13" s="39" customFormat="1" ht="18.75" customHeight="1">
      <c r="A77" s="41"/>
      <c r="B77" s="753" t="s">
        <v>491</v>
      </c>
      <c r="C77" s="754"/>
      <c r="D77" s="754"/>
      <c r="E77" s="754"/>
      <c r="F77" s="754"/>
      <c r="G77" s="754"/>
      <c r="H77" s="754"/>
      <c r="I77" s="754"/>
      <c r="J77" s="754"/>
      <c r="K77" s="24"/>
      <c r="L77" s="65"/>
      <c r="M77" s="65"/>
    </row>
    <row r="78" spans="1:13" s="39" customFormat="1" ht="20.25" customHeight="1">
      <c r="A78" s="38"/>
      <c r="B78" s="761" t="s">
        <v>742</v>
      </c>
      <c r="C78" s="762"/>
      <c r="D78" s="762"/>
      <c r="E78" s="762"/>
      <c r="F78" s="762"/>
      <c r="G78" s="762"/>
      <c r="H78" s="762"/>
      <c r="I78" s="762"/>
      <c r="J78" s="762"/>
      <c r="K78" s="24"/>
      <c r="L78" s="65"/>
      <c r="M78" s="65"/>
    </row>
    <row r="79" spans="1:13" s="39" customFormat="1" ht="174.75" customHeight="1">
      <c r="A79" s="47"/>
      <c r="B79" s="147" t="s">
        <v>492</v>
      </c>
      <c r="C79" s="145" t="s">
        <v>193</v>
      </c>
      <c r="D79" s="429" t="s">
        <v>802</v>
      </c>
      <c r="E79" s="430" t="s">
        <v>462</v>
      </c>
      <c r="F79" s="434">
        <v>107</v>
      </c>
      <c r="G79" s="435" t="s">
        <v>733</v>
      </c>
      <c r="H79" s="435">
        <v>119</v>
      </c>
      <c r="I79" s="435" t="s">
        <v>733</v>
      </c>
      <c r="J79" s="435" t="s">
        <v>733</v>
      </c>
      <c r="K79" s="197" t="s">
        <v>733</v>
      </c>
      <c r="L79" s="197" t="s">
        <v>733</v>
      </c>
      <c r="M79" s="166" t="s">
        <v>1086</v>
      </c>
    </row>
    <row r="80" spans="1:13" s="39" customFormat="1" ht="49.5" customHeight="1">
      <c r="A80" s="47"/>
      <c r="B80" s="748" t="s">
        <v>777</v>
      </c>
      <c r="C80" s="145" t="s">
        <v>775</v>
      </c>
      <c r="D80" s="702" t="s">
        <v>802</v>
      </c>
      <c r="E80" s="219" t="s">
        <v>462</v>
      </c>
      <c r="F80" s="434">
        <v>105</v>
      </c>
      <c r="G80" s="419"/>
      <c r="H80" s="419">
        <v>236.7</v>
      </c>
      <c r="I80" s="435" t="s">
        <v>733</v>
      </c>
      <c r="J80" s="419" t="s">
        <v>733</v>
      </c>
      <c r="K80" s="197" t="s">
        <v>733</v>
      </c>
      <c r="L80" s="197" t="s">
        <v>733</v>
      </c>
      <c r="M80" s="769" t="s">
        <v>1487</v>
      </c>
    </row>
    <row r="81" spans="1:13" s="39" customFormat="1" ht="42" customHeight="1">
      <c r="A81" s="47"/>
      <c r="B81" s="749"/>
      <c r="C81" s="145" t="s">
        <v>776</v>
      </c>
      <c r="D81" s="703"/>
      <c r="E81" s="219" t="s">
        <v>462</v>
      </c>
      <c r="F81" s="434">
        <v>107.1</v>
      </c>
      <c r="G81" s="419"/>
      <c r="H81" s="419">
        <v>140.9</v>
      </c>
      <c r="I81" s="435" t="s">
        <v>733</v>
      </c>
      <c r="J81" s="419" t="s">
        <v>733</v>
      </c>
      <c r="K81" s="197" t="s">
        <v>733</v>
      </c>
      <c r="L81" s="197" t="s">
        <v>733</v>
      </c>
      <c r="M81" s="770"/>
    </row>
    <row r="82" spans="1:13" s="39" customFormat="1" ht="21" customHeight="1">
      <c r="A82" s="38"/>
      <c r="B82" s="708" t="s">
        <v>3</v>
      </c>
      <c r="C82" s="709"/>
      <c r="D82" s="709"/>
      <c r="E82" s="709"/>
      <c r="F82" s="709"/>
      <c r="G82" s="709"/>
      <c r="H82" s="709"/>
      <c r="I82" s="709"/>
      <c r="J82" s="709"/>
      <c r="K82" s="709"/>
      <c r="L82" s="710"/>
      <c r="M82" s="65"/>
    </row>
    <row r="83" spans="1:13" s="39" customFormat="1" ht="250.5" customHeight="1">
      <c r="A83" s="38"/>
      <c r="B83" s="51" t="s">
        <v>493</v>
      </c>
      <c r="C83" s="30" t="s">
        <v>11</v>
      </c>
      <c r="D83" s="24"/>
      <c r="E83" s="25" t="s">
        <v>462</v>
      </c>
      <c r="F83" s="756" t="s">
        <v>96</v>
      </c>
      <c r="G83" s="757"/>
      <c r="H83" s="757"/>
      <c r="I83" s="757"/>
      <c r="J83" s="757"/>
      <c r="K83" s="758"/>
      <c r="L83" s="36" t="s">
        <v>4</v>
      </c>
      <c r="M83" s="65" t="s">
        <v>1087</v>
      </c>
    </row>
    <row r="84" spans="1:13" s="39" customFormat="1" ht="165.75" customHeight="1">
      <c r="A84" s="38"/>
      <c r="B84" s="51" t="s">
        <v>494</v>
      </c>
      <c r="C84" s="24" t="s">
        <v>12</v>
      </c>
      <c r="D84" s="24"/>
      <c r="E84" s="25" t="s">
        <v>462</v>
      </c>
      <c r="F84" s="756" t="s">
        <v>96</v>
      </c>
      <c r="G84" s="757"/>
      <c r="H84" s="757"/>
      <c r="I84" s="757"/>
      <c r="J84" s="757"/>
      <c r="K84" s="758"/>
      <c r="L84" s="36" t="s">
        <v>4</v>
      </c>
      <c r="M84" s="65" t="s">
        <v>1088</v>
      </c>
    </row>
    <row r="85" spans="1:13" s="39" customFormat="1" ht="20.25" customHeight="1">
      <c r="A85" s="41"/>
      <c r="B85" s="118" t="s">
        <v>6</v>
      </c>
      <c r="C85" s="119"/>
      <c r="D85" s="118"/>
      <c r="E85" s="118"/>
      <c r="F85" s="118"/>
      <c r="G85" s="118"/>
      <c r="H85" s="118"/>
      <c r="I85" s="132">
        <v>0</v>
      </c>
      <c r="J85" s="124">
        <v>0</v>
      </c>
      <c r="K85" s="121"/>
      <c r="L85" s="122"/>
      <c r="M85" s="122"/>
    </row>
    <row r="86" spans="1:13" s="39" customFormat="1" ht="15.75">
      <c r="A86" s="41"/>
      <c r="B86" s="118" t="s">
        <v>7</v>
      </c>
      <c r="C86" s="119"/>
      <c r="D86" s="118"/>
      <c r="E86" s="118"/>
      <c r="F86" s="118"/>
      <c r="G86" s="118"/>
      <c r="H86" s="118"/>
      <c r="I86" s="132">
        <v>0</v>
      </c>
      <c r="J86" s="120">
        <v>0</v>
      </c>
      <c r="K86" s="121"/>
      <c r="L86" s="122"/>
      <c r="M86" s="122"/>
    </row>
    <row r="87" spans="1:13" s="39" customFormat="1" ht="15.75">
      <c r="A87" s="41"/>
      <c r="B87" s="118" t="s">
        <v>8</v>
      </c>
      <c r="C87" s="119"/>
      <c r="D87" s="118"/>
      <c r="E87" s="118"/>
      <c r="F87" s="118"/>
      <c r="G87" s="118"/>
      <c r="H87" s="118"/>
      <c r="I87" s="132">
        <v>0</v>
      </c>
      <c r="J87" s="120">
        <v>0</v>
      </c>
      <c r="K87" s="121"/>
      <c r="L87" s="122"/>
      <c r="M87" s="122"/>
    </row>
    <row r="88" spans="1:13" s="39" customFormat="1" ht="15.75">
      <c r="A88" s="41"/>
      <c r="B88" s="118" t="s">
        <v>5</v>
      </c>
      <c r="C88" s="119"/>
      <c r="D88" s="118"/>
      <c r="E88" s="118"/>
      <c r="F88" s="118"/>
      <c r="G88" s="118"/>
      <c r="H88" s="118"/>
      <c r="I88" s="132">
        <v>0</v>
      </c>
      <c r="J88" s="120">
        <v>0</v>
      </c>
      <c r="K88" s="121"/>
      <c r="L88" s="122"/>
      <c r="M88" s="122"/>
    </row>
    <row r="89" spans="1:13" s="39" customFormat="1" ht="15.75">
      <c r="A89" s="41"/>
      <c r="B89" s="753" t="s">
        <v>495</v>
      </c>
      <c r="C89" s="754"/>
      <c r="D89" s="754"/>
      <c r="E89" s="754"/>
      <c r="F89" s="754"/>
      <c r="G89" s="754"/>
      <c r="H89" s="754"/>
      <c r="I89" s="754"/>
      <c r="J89" s="754"/>
      <c r="K89" s="24"/>
      <c r="L89" s="65"/>
      <c r="M89" s="65"/>
    </row>
    <row r="90" spans="1:13" s="39" customFormat="1" ht="15.75">
      <c r="A90" s="38"/>
      <c r="B90" s="815" t="s">
        <v>747</v>
      </c>
      <c r="C90" s="816"/>
      <c r="D90" s="817"/>
      <c r="E90" s="817"/>
      <c r="F90" s="816"/>
      <c r="G90" s="816"/>
      <c r="H90" s="816"/>
      <c r="I90" s="816"/>
      <c r="J90" s="816"/>
      <c r="K90" s="24"/>
      <c r="L90" s="65"/>
      <c r="M90" s="65"/>
    </row>
    <row r="91" spans="1:13" s="322" customFormat="1" ht="192" customHeight="1">
      <c r="A91" s="47"/>
      <c r="B91" s="147" t="s">
        <v>496</v>
      </c>
      <c r="C91" s="419" t="s">
        <v>193</v>
      </c>
      <c r="D91" s="429" t="s">
        <v>802</v>
      </c>
      <c r="E91" s="430" t="s">
        <v>462</v>
      </c>
      <c r="F91" s="435">
        <v>102</v>
      </c>
      <c r="G91" s="419"/>
      <c r="H91" s="419">
        <v>156.5</v>
      </c>
      <c r="I91" s="435" t="s">
        <v>733</v>
      </c>
      <c r="J91" s="419" t="s">
        <v>733</v>
      </c>
      <c r="K91" s="197" t="s">
        <v>733</v>
      </c>
      <c r="L91" s="197" t="s">
        <v>733</v>
      </c>
      <c r="M91" s="166" t="s">
        <v>1089</v>
      </c>
    </row>
    <row r="92" spans="1:13" s="322" customFormat="1" ht="159" customHeight="1">
      <c r="A92" s="47"/>
      <c r="B92" s="436" t="s">
        <v>497</v>
      </c>
      <c r="C92" s="419" t="s">
        <v>193</v>
      </c>
      <c r="D92" s="429" t="s">
        <v>802</v>
      </c>
      <c r="E92" s="430" t="s">
        <v>462</v>
      </c>
      <c r="F92" s="435">
        <v>105</v>
      </c>
      <c r="G92" s="419"/>
      <c r="H92" s="419">
        <v>111.5</v>
      </c>
      <c r="I92" s="435" t="s">
        <v>733</v>
      </c>
      <c r="J92" s="419" t="s">
        <v>733</v>
      </c>
      <c r="K92" s="197" t="s">
        <v>733</v>
      </c>
      <c r="L92" s="197" t="s">
        <v>733</v>
      </c>
      <c r="M92" s="166" t="s">
        <v>1234</v>
      </c>
    </row>
    <row r="93" spans="1:13" s="322" customFormat="1" ht="78" customHeight="1">
      <c r="A93" s="679"/>
      <c r="B93" s="704" t="s">
        <v>779</v>
      </c>
      <c r="C93" s="145" t="s">
        <v>775</v>
      </c>
      <c r="D93" s="702" t="s">
        <v>802</v>
      </c>
      <c r="E93" s="219" t="s">
        <v>462</v>
      </c>
      <c r="F93" s="208">
        <v>99.4</v>
      </c>
      <c r="G93" s="145"/>
      <c r="H93" s="145">
        <v>22.6</v>
      </c>
      <c r="I93" s="208" t="s">
        <v>733</v>
      </c>
      <c r="J93" s="145" t="s">
        <v>733</v>
      </c>
      <c r="K93" s="146" t="s">
        <v>733</v>
      </c>
      <c r="L93" s="146" t="s">
        <v>733</v>
      </c>
      <c r="M93" s="759" t="s">
        <v>1281</v>
      </c>
    </row>
    <row r="94" spans="1:13" s="322" customFormat="1" ht="58.5" customHeight="1">
      <c r="A94" s="680"/>
      <c r="B94" s="752"/>
      <c r="C94" s="145" t="s">
        <v>776</v>
      </c>
      <c r="D94" s="703"/>
      <c r="E94" s="219" t="s">
        <v>462</v>
      </c>
      <c r="F94" s="208">
        <v>124</v>
      </c>
      <c r="G94" s="145"/>
      <c r="H94" s="208">
        <v>49</v>
      </c>
      <c r="I94" s="208" t="s">
        <v>733</v>
      </c>
      <c r="J94" s="145" t="s">
        <v>733</v>
      </c>
      <c r="K94" s="146" t="s">
        <v>733</v>
      </c>
      <c r="L94" s="146" t="s">
        <v>733</v>
      </c>
      <c r="M94" s="760"/>
    </row>
    <row r="95" spans="1:13" s="322" customFormat="1" ht="52.5" customHeight="1">
      <c r="A95" s="679"/>
      <c r="B95" s="750" t="s">
        <v>780</v>
      </c>
      <c r="C95" s="145" t="s">
        <v>775</v>
      </c>
      <c r="D95" s="702" t="s">
        <v>802</v>
      </c>
      <c r="E95" s="219" t="s">
        <v>462</v>
      </c>
      <c r="F95" s="435">
        <v>50</v>
      </c>
      <c r="G95" s="419"/>
      <c r="H95" s="419">
        <v>248.7</v>
      </c>
      <c r="I95" s="435" t="s">
        <v>733</v>
      </c>
      <c r="J95" s="419" t="s">
        <v>733</v>
      </c>
      <c r="K95" s="197" t="s">
        <v>733</v>
      </c>
      <c r="L95" s="197" t="s">
        <v>733</v>
      </c>
      <c r="M95" s="746" t="s">
        <v>1235</v>
      </c>
    </row>
    <row r="96" spans="1:13" s="322" customFormat="1" ht="38.25" customHeight="1">
      <c r="A96" s="680"/>
      <c r="B96" s="751"/>
      <c r="C96" s="145" t="s">
        <v>776</v>
      </c>
      <c r="D96" s="703"/>
      <c r="E96" s="219" t="s">
        <v>462</v>
      </c>
      <c r="F96" s="435">
        <v>50</v>
      </c>
      <c r="G96" s="419"/>
      <c r="H96" s="419">
        <v>67.6</v>
      </c>
      <c r="I96" s="435" t="s">
        <v>733</v>
      </c>
      <c r="J96" s="419" t="s">
        <v>733</v>
      </c>
      <c r="K96" s="197" t="s">
        <v>733</v>
      </c>
      <c r="L96" s="197" t="s">
        <v>733</v>
      </c>
      <c r="M96" s="747"/>
    </row>
    <row r="97" spans="1:13" s="39" customFormat="1" ht="21" customHeight="1">
      <c r="A97" s="38"/>
      <c r="B97" s="708" t="s">
        <v>3</v>
      </c>
      <c r="C97" s="709"/>
      <c r="D97" s="709"/>
      <c r="E97" s="709"/>
      <c r="F97" s="709"/>
      <c r="G97" s="709"/>
      <c r="H97" s="709"/>
      <c r="I97" s="709"/>
      <c r="J97" s="709"/>
      <c r="K97" s="709"/>
      <c r="L97" s="710"/>
      <c r="M97" s="65"/>
    </row>
    <row r="98" spans="1:13" s="39" customFormat="1" ht="142.5" customHeight="1">
      <c r="A98" s="24"/>
      <c r="B98" s="420" t="s">
        <v>735</v>
      </c>
      <c r="C98" s="24" t="s">
        <v>1</v>
      </c>
      <c r="D98" s="24"/>
      <c r="E98" s="25" t="s">
        <v>462</v>
      </c>
      <c r="F98" s="756" t="s">
        <v>96</v>
      </c>
      <c r="G98" s="757"/>
      <c r="H98" s="757"/>
      <c r="I98" s="757"/>
      <c r="J98" s="757"/>
      <c r="K98" s="758"/>
      <c r="L98" s="36" t="s">
        <v>4</v>
      </c>
      <c r="M98" s="65" t="s">
        <v>1090</v>
      </c>
    </row>
    <row r="99" spans="1:13" s="39" customFormat="1" ht="236.25" customHeight="1">
      <c r="A99" s="24"/>
      <c r="B99" s="437" t="s">
        <v>498</v>
      </c>
      <c r="C99" s="24" t="s">
        <v>11</v>
      </c>
      <c r="D99" s="24"/>
      <c r="E99" s="25" t="s">
        <v>499</v>
      </c>
      <c r="F99" s="756" t="s">
        <v>96</v>
      </c>
      <c r="G99" s="757"/>
      <c r="H99" s="757"/>
      <c r="I99" s="757"/>
      <c r="J99" s="757"/>
      <c r="K99" s="758"/>
      <c r="L99" s="36" t="s">
        <v>4</v>
      </c>
      <c r="M99" s="65" t="s">
        <v>1091</v>
      </c>
    </row>
    <row r="100" spans="1:13" s="39" customFormat="1" ht="113.25" customHeight="1">
      <c r="A100" s="24"/>
      <c r="B100" s="433" t="s">
        <v>500</v>
      </c>
      <c r="C100" s="24" t="s">
        <v>12</v>
      </c>
      <c r="D100" s="24"/>
      <c r="E100" s="25" t="s">
        <v>499</v>
      </c>
      <c r="F100" s="29" t="s">
        <v>733</v>
      </c>
      <c r="G100" s="29" t="s">
        <v>733</v>
      </c>
      <c r="H100" s="29" t="s">
        <v>733</v>
      </c>
      <c r="I100" s="29">
        <v>3334.6</v>
      </c>
      <c r="J100" s="29">
        <v>3334.6</v>
      </c>
      <c r="K100" s="400" t="s">
        <v>5</v>
      </c>
      <c r="L100" s="36" t="s">
        <v>4</v>
      </c>
      <c r="M100" s="65" t="s">
        <v>1092</v>
      </c>
    </row>
    <row r="101" spans="1:13" s="39" customFormat="1" ht="23.25" customHeight="1">
      <c r="A101" s="41"/>
      <c r="B101" s="118" t="s">
        <v>6</v>
      </c>
      <c r="C101" s="119"/>
      <c r="D101" s="118"/>
      <c r="E101" s="118"/>
      <c r="F101" s="118"/>
      <c r="G101" s="118"/>
      <c r="H101" s="118"/>
      <c r="I101" s="132">
        <f>SUM(I102:I104)</f>
        <v>3334.6</v>
      </c>
      <c r="J101" s="132">
        <f>SUM(J102:J104)</f>
        <v>3334.6</v>
      </c>
      <c r="K101" s="121"/>
      <c r="L101" s="122"/>
      <c r="M101" s="122"/>
    </row>
    <row r="102" spans="1:13" s="39" customFormat="1" ht="20.25" customHeight="1">
      <c r="A102" s="41"/>
      <c r="B102" s="118" t="s">
        <v>7</v>
      </c>
      <c r="C102" s="119"/>
      <c r="D102" s="118"/>
      <c r="E102" s="118"/>
      <c r="F102" s="118"/>
      <c r="G102" s="118"/>
      <c r="H102" s="118"/>
      <c r="I102" s="132">
        <v>0</v>
      </c>
      <c r="J102" s="130">
        <v>0</v>
      </c>
      <c r="K102" s="121"/>
      <c r="L102" s="122"/>
      <c r="M102" s="122"/>
    </row>
    <row r="103" spans="1:13" s="39" customFormat="1" ht="19.5" customHeight="1">
      <c r="A103" s="41"/>
      <c r="B103" s="118" t="s">
        <v>8</v>
      </c>
      <c r="C103" s="119"/>
      <c r="D103" s="118"/>
      <c r="E103" s="118"/>
      <c r="F103" s="118"/>
      <c r="G103" s="118"/>
      <c r="H103" s="118"/>
      <c r="I103" s="132">
        <v>0</v>
      </c>
      <c r="J103" s="130">
        <v>0</v>
      </c>
      <c r="K103" s="121"/>
      <c r="L103" s="122"/>
      <c r="M103" s="122"/>
    </row>
    <row r="104" spans="1:13" s="39" customFormat="1" ht="23.25" customHeight="1">
      <c r="A104" s="41"/>
      <c r="B104" s="118" t="s">
        <v>5</v>
      </c>
      <c r="C104" s="119"/>
      <c r="D104" s="118"/>
      <c r="E104" s="118"/>
      <c r="F104" s="118"/>
      <c r="G104" s="120"/>
      <c r="H104" s="120"/>
      <c r="I104" s="132">
        <f>I100</f>
        <v>3334.6</v>
      </c>
      <c r="J104" s="132">
        <f>J100</f>
        <v>3334.6</v>
      </c>
      <c r="K104" s="121"/>
      <c r="L104" s="122"/>
      <c r="M104" s="122"/>
    </row>
    <row r="105" spans="1:13" s="39" customFormat="1" ht="18" customHeight="1">
      <c r="A105" s="41"/>
      <c r="B105" s="753" t="s">
        <v>501</v>
      </c>
      <c r="C105" s="754"/>
      <c r="D105" s="754"/>
      <c r="E105" s="754"/>
      <c r="F105" s="754"/>
      <c r="G105" s="754"/>
      <c r="H105" s="754"/>
      <c r="I105" s="754"/>
      <c r="J105" s="754"/>
      <c r="K105" s="754"/>
      <c r="L105" s="754"/>
      <c r="M105" s="755"/>
    </row>
    <row r="106" spans="1:13" s="39" customFormat="1" ht="15.75">
      <c r="A106" s="38"/>
      <c r="B106" s="708" t="s">
        <v>502</v>
      </c>
      <c r="C106" s="709"/>
      <c r="D106" s="709"/>
      <c r="E106" s="709"/>
      <c r="F106" s="709"/>
      <c r="G106" s="709"/>
      <c r="H106" s="709"/>
      <c r="I106" s="709"/>
      <c r="J106" s="709"/>
      <c r="K106" s="709"/>
      <c r="L106" s="709"/>
      <c r="M106" s="710"/>
    </row>
    <row r="107" spans="1:13" s="39" customFormat="1" ht="160.5" customHeight="1">
      <c r="A107" s="47"/>
      <c r="B107" s="147" t="s">
        <v>503</v>
      </c>
      <c r="C107" s="145" t="s">
        <v>193</v>
      </c>
      <c r="D107" s="429" t="s">
        <v>802</v>
      </c>
      <c r="E107" s="430" t="s">
        <v>462</v>
      </c>
      <c r="F107" s="435">
        <v>110</v>
      </c>
      <c r="G107" s="419"/>
      <c r="H107" s="419">
        <v>106.3</v>
      </c>
      <c r="I107" s="419" t="s">
        <v>733</v>
      </c>
      <c r="J107" s="419" t="s">
        <v>733</v>
      </c>
      <c r="K107" s="197" t="s">
        <v>733</v>
      </c>
      <c r="L107" s="197" t="s">
        <v>733</v>
      </c>
      <c r="M107" s="166" t="s">
        <v>1093</v>
      </c>
    </row>
    <row r="108" spans="1:13" s="39" customFormat="1" ht="174.75" customHeight="1">
      <c r="A108" s="47"/>
      <c r="B108" s="438" t="s">
        <v>504</v>
      </c>
      <c r="C108" s="419" t="s">
        <v>193</v>
      </c>
      <c r="D108" s="429" t="s">
        <v>802</v>
      </c>
      <c r="E108" s="430" t="s">
        <v>462</v>
      </c>
      <c r="F108" s="435">
        <v>105</v>
      </c>
      <c r="G108" s="419"/>
      <c r="H108" s="419">
        <v>113.3</v>
      </c>
      <c r="I108" s="419" t="s">
        <v>733</v>
      </c>
      <c r="J108" s="419" t="s">
        <v>733</v>
      </c>
      <c r="K108" s="197" t="s">
        <v>733</v>
      </c>
      <c r="L108" s="197" t="s">
        <v>733</v>
      </c>
      <c r="M108" s="166" t="s">
        <v>1094</v>
      </c>
    </row>
    <row r="109" spans="1:13" s="39" customFormat="1" ht="44.25" customHeight="1">
      <c r="A109" s="801"/>
      <c r="B109" s="803" t="s">
        <v>781</v>
      </c>
      <c r="C109" s="145" t="s">
        <v>775</v>
      </c>
      <c r="D109" s="702" t="s">
        <v>802</v>
      </c>
      <c r="E109" s="219" t="s">
        <v>462</v>
      </c>
      <c r="F109" s="208">
        <v>103</v>
      </c>
      <c r="G109" s="145"/>
      <c r="H109" s="145">
        <v>163.2</v>
      </c>
      <c r="I109" s="145" t="s">
        <v>733</v>
      </c>
      <c r="J109" s="145" t="s">
        <v>733</v>
      </c>
      <c r="K109" s="197" t="s">
        <v>733</v>
      </c>
      <c r="L109" s="197" t="s">
        <v>733</v>
      </c>
      <c r="M109" s="759" t="s">
        <v>1310</v>
      </c>
    </row>
    <row r="110" spans="1:13" s="39" customFormat="1" ht="37.5" customHeight="1">
      <c r="A110" s="802"/>
      <c r="B110" s="803"/>
      <c r="C110" s="145" t="s">
        <v>776</v>
      </c>
      <c r="D110" s="703"/>
      <c r="E110" s="219" t="s">
        <v>462</v>
      </c>
      <c r="F110" s="208">
        <v>103.7</v>
      </c>
      <c r="G110" s="145"/>
      <c r="H110" s="145">
        <v>139.3</v>
      </c>
      <c r="I110" s="145" t="s">
        <v>733</v>
      </c>
      <c r="J110" s="145" t="s">
        <v>733</v>
      </c>
      <c r="K110" s="197" t="s">
        <v>733</v>
      </c>
      <c r="L110" s="197" t="s">
        <v>733</v>
      </c>
      <c r="M110" s="847"/>
    </row>
    <row r="111" spans="1:13" s="39" customFormat="1" ht="101.25" customHeight="1">
      <c r="A111" s="679"/>
      <c r="B111" s="846" t="s">
        <v>782</v>
      </c>
      <c r="C111" s="145" t="s">
        <v>775</v>
      </c>
      <c r="D111" s="702" t="s">
        <v>802</v>
      </c>
      <c r="E111" s="219" t="s">
        <v>462</v>
      </c>
      <c r="F111" s="208">
        <v>125</v>
      </c>
      <c r="G111" s="145"/>
      <c r="H111" s="208">
        <v>210</v>
      </c>
      <c r="I111" s="145" t="s">
        <v>733</v>
      </c>
      <c r="J111" s="145" t="s">
        <v>733</v>
      </c>
      <c r="K111" s="197" t="s">
        <v>733</v>
      </c>
      <c r="L111" s="197" t="s">
        <v>733</v>
      </c>
      <c r="M111" s="759" t="s">
        <v>1311</v>
      </c>
    </row>
    <row r="112" spans="1:13" s="39" customFormat="1" ht="58.5" customHeight="1">
      <c r="A112" s="680"/>
      <c r="B112" s="760"/>
      <c r="C112" s="145" t="s">
        <v>776</v>
      </c>
      <c r="D112" s="703"/>
      <c r="E112" s="219" t="s">
        <v>462</v>
      </c>
      <c r="F112" s="208">
        <v>232</v>
      </c>
      <c r="G112" s="145"/>
      <c r="H112" s="145">
        <v>191.2</v>
      </c>
      <c r="I112" s="145" t="s">
        <v>733</v>
      </c>
      <c r="J112" s="145" t="s">
        <v>733</v>
      </c>
      <c r="K112" s="197" t="s">
        <v>733</v>
      </c>
      <c r="L112" s="197" t="s">
        <v>733</v>
      </c>
      <c r="M112" s="760"/>
    </row>
    <row r="113" spans="1:13" s="39" customFormat="1" ht="21" customHeight="1">
      <c r="A113" s="38"/>
      <c r="B113" s="708" t="s">
        <v>3</v>
      </c>
      <c r="C113" s="709"/>
      <c r="D113" s="709"/>
      <c r="E113" s="709"/>
      <c r="F113" s="709"/>
      <c r="G113" s="709"/>
      <c r="H113" s="709"/>
      <c r="I113" s="709"/>
      <c r="J113" s="709"/>
      <c r="K113" s="709"/>
      <c r="L113" s="710"/>
      <c r="M113" s="65"/>
    </row>
    <row r="114" spans="1:13" s="39" customFormat="1" ht="118.5" customHeight="1">
      <c r="A114" s="24"/>
      <c r="B114" s="420" t="s">
        <v>505</v>
      </c>
      <c r="C114" s="24" t="s">
        <v>1</v>
      </c>
      <c r="D114" s="24"/>
      <c r="E114" s="25" t="s">
        <v>462</v>
      </c>
      <c r="F114" s="26" t="s">
        <v>733</v>
      </c>
      <c r="G114" s="26" t="s">
        <v>733</v>
      </c>
      <c r="H114" s="27" t="s">
        <v>733</v>
      </c>
      <c r="I114" s="27">
        <v>2405.2</v>
      </c>
      <c r="J114" s="27">
        <v>2405.2</v>
      </c>
      <c r="K114" s="38" t="s">
        <v>5</v>
      </c>
      <c r="L114" s="36" t="s">
        <v>4</v>
      </c>
      <c r="M114" s="65" t="s">
        <v>1306</v>
      </c>
    </row>
    <row r="115" spans="1:13" s="39" customFormat="1" ht="53.25" customHeight="1">
      <c r="A115" s="24"/>
      <c r="B115" s="437" t="s">
        <v>506</v>
      </c>
      <c r="C115" s="24" t="s">
        <v>1</v>
      </c>
      <c r="D115" s="24"/>
      <c r="E115" s="25" t="s">
        <v>462</v>
      </c>
      <c r="F115" s="26" t="s">
        <v>733</v>
      </c>
      <c r="G115" s="26" t="s">
        <v>733</v>
      </c>
      <c r="H115" s="27" t="s">
        <v>733</v>
      </c>
      <c r="I115" s="27">
        <v>339.5</v>
      </c>
      <c r="J115" s="27">
        <v>339.5</v>
      </c>
      <c r="K115" s="38" t="s">
        <v>5</v>
      </c>
      <c r="L115" s="36" t="s">
        <v>4</v>
      </c>
      <c r="M115" s="65" t="s">
        <v>1079</v>
      </c>
    </row>
    <row r="116" spans="1:13" s="39" customFormat="1" ht="18.75" customHeight="1">
      <c r="A116" s="41"/>
      <c r="B116" s="118" t="s">
        <v>6</v>
      </c>
      <c r="C116" s="119"/>
      <c r="D116" s="118"/>
      <c r="E116" s="118"/>
      <c r="F116" s="118"/>
      <c r="G116" s="118"/>
      <c r="H116" s="118"/>
      <c r="I116" s="132">
        <f>SUM(I117:I119)</f>
        <v>2744.7</v>
      </c>
      <c r="J116" s="124">
        <f>SUM(J117:J119)</f>
        <v>2744.7</v>
      </c>
      <c r="K116" s="121"/>
      <c r="L116" s="122"/>
      <c r="M116" s="122"/>
    </row>
    <row r="117" spans="1:13" s="39" customFormat="1" ht="18" customHeight="1">
      <c r="A117" s="41"/>
      <c r="B117" s="118" t="s">
        <v>7</v>
      </c>
      <c r="C117" s="119"/>
      <c r="D117" s="118"/>
      <c r="E117" s="118"/>
      <c r="F117" s="118"/>
      <c r="G117" s="118"/>
      <c r="H117" s="118"/>
      <c r="I117" s="132">
        <v>0</v>
      </c>
      <c r="J117" s="120">
        <v>0</v>
      </c>
      <c r="K117" s="121"/>
      <c r="L117" s="122"/>
      <c r="M117" s="122"/>
    </row>
    <row r="118" spans="1:13" s="39" customFormat="1" ht="18.75" customHeight="1">
      <c r="A118" s="41"/>
      <c r="B118" s="118" t="s">
        <v>8</v>
      </c>
      <c r="C118" s="119"/>
      <c r="D118" s="118"/>
      <c r="E118" s="118"/>
      <c r="F118" s="118"/>
      <c r="G118" s="118"/>
      <c r="H118" s="118"/>
      <c r="I118" s="132">
        <v>0</v>
      </c>
      <c r="J118" s="120">
        <v>0</v>
      </c>
      <c r="K118" s="121"/>
      <c r="L118" s="122"/>
      <c r="M118" s="122"/>
    </row>
    <row r="119" spans="1:13" s="39" customFormat="1" ht="17.25" customHeight="1">
      <c r="A119" s="41"/>
      <c r="B119" s="118" t="s">
        <v>5</v>
      </c>
      <c r="C119" s="119"/>
      <c r="D119" s="118"/>
      <c r="E119" s="118"/>
      <c r="F119" s="118"/>
      <c r="G119" s="118"/>
      <c r="H119" s="118"/>
      <c r="I119" s="132">
        <f>SUM(I115+I114)</f>
        <v>2744.7</v>
      </c>
      <c r="J119" s="120">
        <f>SUM(J115+J114)</f>
        <v>2744.7</v>
      </c>
      <c r="K119" s="121"/>
      <c r="L119" s="122"/>
      <c r="M119" s="122"/>
    </row>
    <row r="120" spans="1:13" s="39" customFormat="1" ht="21" customHeight="1">
      <c r="A120" s="41"/>
      <c r="B120" s="805" t="s">
        <v>507</v>
      </c>
      <c r="C120" s="806"/>
      <c r="D120" s="806"/>
      <c r="E120" s="806"/>
      <c r="F120" s="806"/>
      <c r="G120" s="806"/>
      <c r="H120" s="806"/>
      <c r="I120" s="806"/>
      <c r="J120" s="806"/>
      <c r="K120" s="806"/>
      <c r="L120" s="806"/>
      <c r="M120" s="807"/>
    </row>
    <row r="121" spans="1:13" s="39" customFormat="1" ht="22.5" customHeight="1">
      <c r="A121" s="38"/>
      <c r="B121" s="708" t="s">
        <v>750</v>
      </c>
      <c r="C121" s="709"/>
      <c r="D121" s="709"/>
      <c r="E121" s="709"/>
      <c r="F121" s="709"/>
      <c r="G121" s="709"/>
      <c r="H121" s="709"/>
      <c r="I121" s="709"/>
      <c r="J121" s="709"/>
      <c r="K121" s="709"/>
      <c r="L121" s="710"/>
      <c r="M121" s="65"/>
    </row>
    <row r="122" spans="1:13" s="322" customFormat="1" ht="205.5" customHeight="1">
      <c r="A122" s="47"/>
      <c r="B122" s="147" t="s">
        <v>508</v>
      </c>
      <c r="C122" s="145" t="s">
        <v>193</v>
      </c>
      <c r="D122" s="429" t="s">
        <v>802</v>
      </c>
      <c r="E122" s="430" t="s">
        <v>462</v>
      </c>
      <c r="F122" s="419">
        <v>129</v>
      </c>
      <c r="G122" s="419"/>
      <c r="H122" s="419">
        <v>104.5</v>
      </c>
      <c r="I122" s="419" t="s">
        <v>733</v>
      </c>
      <c r="J122" s="419" t="s">
        <v>733</v>
      </c>
      <c r="K122" s="197" t="s">
        <v>733</v>
      </c>
      <c r="L122" s="197" t="s">
        <v>733</v>
      </c>
      <c r="M122" s="166" t="s">
        <v>1095</v>
      </c>
    </row>
    <row r="123" spans="1:13" s="319" customFormat="1" ht="48.75" customHeight="1">
      <c r="A123" s="679"/>
      <c r="B123" s="704" t="s">
        <v>1154</v>
      </c>
      <c r="C123" s="145" t="s">
        <v>775</v>
      </c>
      <c r="D123" s="702" t="s">
        <v>802</v>
      </c>
      <c r="E123" s="219" t="s">
        <v>462</v>
      </c>
      <c r="F123" s="208">
        <v>115</v>
      </c>
      <c r="G123" s="145"/>
      <c r="H123" s="145">
        <v>150.5</v>
      </c>
      <c r="I123" s="145" t="s">
        <v>733</v>
      </c>
      <c r="J123" s="145" t="s">
        <v>733</v>
      </c>
      <c r="K123" s="197" t="s">
        <v>733</v>
      </c>
      <c r="L123" s="197" t="s">
        <v>733</v>
      </c>
      <c r="M123" s="746" t="s">
        <v>1312</v>
      </c>
    </row>
    <row r="124" spans="1:13" s="319" customFormat="1" ht="37.5" customHeight="1">
      <c r="A124" s="680"/>
      <c r="B124" s="705"/>
      <c r="C124" s="145" t="s">
        <v>776</v>
      </c>
      <c r="D124" s="703"/>
      <c r="E124" s="219" t="s">
        <v>462</v>
      </c>
      <c r="F124" s="145">
        <v>123.2</v>
      </c>
      <c r="G124" s="145"/>
      <c r="H124" s="145">
        <v>101.9</v>
      </c>
      <c r="I124" s="145" t="s">
        <v>733</v>
      </c>
      <c r="J124" s="145" t="s">
        <v>733</v>
      </c>
      <c r="K124" s="197" t="s">
        <v>733</v>
      </c>
      <c r="L124" s="197" t="s">
        <v>733</v>
      </c>
      <c r="M124" s="747"/>
    </row>
    <row r="125" spans="1:13" s="63" customFormat="1" ht="19.5" customHeight="1">
      <c r="A125" s="38"/>
      <c r="B125" s="708" t="s">
        <v>3</v>
      </c>
      <c r="C125" s="709"/>
      <c r="D125" s="709"/>
      <c r="E125" s="709"/>
      <c r="F125" s="709"/>
      <c r="G125" s="709"/>
      <c r="H125" s="709"/>
      <c r="I125" s="709"/>
      <c r="J125" s="709"/>
      <c r="K125" s="709"/>
      <c r="L125" s="709"/>
      <c r="M125" s="710"/>
    </row>
    <row r="126" spans="1:13" s="63" customFormat="1" ht="147" customHeight="1">
      <c r="A126" s="24"/>
      <c r="B126" s="421" t="s">
        <v>509</v>
      </c>
      <c r="C126" s="24" t="s">
        <v>1</v>
      </c>
      <c r="D126" s="30"/>
      <c r="E126" s="25" t="s">
        <v>462</v>
      </c>
      <c r="F126" s="756" t="s">
        <v>96</v>
      </c>
      <c r="G126" s="757"/>
      <c r="H126" s="757"/>
      <c r="I126" s="757"/>
      <c r="J126" s="757"/>
      <c r="K126" s="758"/>
      <c r="L126" s="36" t="s">
        <v>4</v>
      </c>
      <c r="M126" s="37" t="s">
        <v>1151</v>
      </c>
    </row>
    <row r="127" spans="1:13" s="63" customFormat="1" ht="81.75" customHeight="1">
      <c r="A127" s="24"/>
      <c r="B127" s="421" t="s">
        <v>510</v>
      </c>
      <c r="C127" s="24" t="s">
        <v>1</v>
      </c>
      <c r="D127" s="30"/>
      <c r="E127" s="25" t="s">
        <v>511</v>
      </c>
      <c r="F127" s="756" t="s">
        <v>96</v>
      </c>
      <c r="G127" s="757"/>
      <c r="H127" s="757"/>
      <c r="I127" s="757"/>
      <c r="J127" s="757"/>
      <c r="K127" s="758"/>
      <c r="L127" s="36" t="s">
        <v>4</v>
      </c>
      <c r="M127" s="37" t="s">
        <v>1142</v>
      </c>
    </row>
    <row r="128" spans="1:13" s="63" customFormat="1" ht="81.75" customHeight="1">
      <c r="A128" s="24"/>
      <c r="B128" s="421" t="s">
        <v>512</v>
      </c>
      <c r="C128" s="24" t="s">
        <v>1</v>
      </c>
      <c r="D128" s="30"/>
      <c r="E128" s="25" t="s">
        <v>511</v>
      </c>
      <c r="F128" s="756" t="s">
        <v>96</v>
      </c>
      <c r="G128" s="757"/>
      <c r="H128" s="757"/>
      <c r="I128" s="757"/>
      <c r="J128" s="757"/>
      <c r="K128" s="758"/>
      <c r="L128" s="36" t="s">
        <v>4</v>
      </c>
      <c r="M128" s="37" t="s">
        <v>1096</v>
      </c>
    </row>
    <row r="129" spans="1:13" s="63" customFormat="1" ht="99" customHeight="1">
      <c r="A129" s="24"/>
      <c r="B129" s="421" t="s">
        <v>743</v>
      </c>
      <c r="C129" s="24" t="s">
        <v>1</v>
      </c>
      <c r="D129" s="30"/>
      <c r="E129" s="25" t="s">
        <v>513</v>
      </c>
      <c r="F129" s="756" t="s">
        <v>96</v>
      </c>
      <c r="G129" s="757"/>
      <c r="H129" s="757"/>
      <c r="I129" s="757"/>
      <c r="J129" s="757"/>
      <c r="K129" s="758"/>
      <c r="L129" s="36" t="s">
        <v>4</v>
      </c>
      <c r="M129" s="65" t="s">
        <v>1097</v>
      </c>
    </row>
    <row r="130" spans="1:13" s="63" customFormat="1" ht="108.75" customHeight="1">
      <c r="A130" s="24"/>
      <c r="B130" s="433" t="s">
        <v>514</v>
      </c>
      <c r="C130" s="25" t="s">
        <v>1</v>
      </c>
      <c r="D130" s="25"/>
      <c r="E130" s="25" t="s">
        <v>462</v>
      </c>
      <c r="F130" s="25" t="s">
        <v>733</v>
      </c>
      <c r="G130" s="25" t="s">
        <v>733</v>
      </c>
      <c r="H130" s="25" t="s">
        <v>733</v>
      </c>
      <c r="I130" s="25">
        <v>119.6</v>
      </c>
      <c r="J130" s="25">
        <v>119.6</v>
      </c>
      <c r="K130" s="25" t="s">
        <v>5</v>
      </c>
      <c r="L130" s="25" t="s">
        <v>4</v>
      </c>
      <c r="M130" s="433" t="s">
        <v>1098</v>
      </c>
    </row>
    <row r="131" spans="1:13" s="63" customFormat="1" ht="21.75" customHeight="1">
      <c r="A131" s="41"/>
      <c r="B131" s="118" t="s">
        <v>6</v>
      </c>
      <c r="C131" s="119"/>
      <c r="D131" s="118"/>
      <c r="E131" s="119"/>
      <c r="F131" s="119"/>
      <c r="G131" s="119"/>
      <c r="H131" s="119"/>
      <c r="I131" s="130">
        <f>SUM(I132:I134)</f>
        <v>119.6</v>
      </c>
      <c r="J131" s="130">
        <f>SUM(J132:J134)</f>
        <v>119.6</v>
      </c>
      <c r="K131" s="240"/>
      <c r="L131" s="241"/>
      <c r="M131" s="127"/>
    </row>
    <row r="132" spans="1:13" s="63" customFormat="1" ht="19.5" customHeight="1">
      <c r="A132" s="41"/>
      <c r="B132" s="118" t="s">
        <v>7</v>
      </c>
      <c r="C132" s="119"/>
      <c r="D132" s="118"/>
      <c r="E132" s="119"/>
      <c r="F132" s="119"/>
      <c r="G132" s="119"/>
      <c r="H132" s="119"/>
      <c r="I132" s="130">
        <v>0</v>
      </c>
      <c r="J132" s="130">
        <v>0</v>
      </c>
      <c r="K132" s="240"/>
      <c r="L132" s="241"/>
      <c r="M132" s="127"/>
    </row>
    <row r="133" spans="1:13" s="67" customFormat="1" ht="19.5" customHeight="1">
      <c r="A133" s="41"/>
      <c r="B133" s="118" t="s">
        <v>8</v>
      </c>
      <c r="C133" s="119"/>
      <c r="D133" s="118"/>
      <c r="E133" s="119"/>
      <c r="F133" s="119"/>
      <c r="G133" s="119"/>
      <c r="H133" s="119"/>
      <c r="I133" s="130">
        <v>0</v>
      </c>
      <c r="J133" s="128">
        <v>0</v>
      </c>
      <c r="K133" s="119"/>
      <c r="L133" s="127"/>
      <c r="M133" s="241"/>
    </row>
    <row r="134" spans="1:13" s="67" customFormat="1" ht="18" customHeight="1">
      <c r="A134" s="41"/>
      <c r="B134" s="118" t="s">
        <v>5</v>
      </c>
      <c r="C134" s="119"/>
      <c r="D134" s="118"/>
      <c r="E134" s="119"/>
      <c r="F134" s="119"/>
      <c r="G134" s="119"/>
      <c r="H134" s="119"/>
      <c r="I134" s="119">
        <f>I130</f>
        <v>119.6</v>
      </c>
      <c r="J134" s="119">
        <f>J130</f>
        <v>119.6</v>
      </c>
      <c r="K134" s="119"/>
      <c r="L134" s="127"/>
      <c r="M134" s="241"/>
    </row>
    <row r="135" spans="1:13" s="63" customFormat="1" ht="21" customHeight="1">
      <c r="A135" s="41"/>
      <c r="B135" s="775" t="s">
        <v>751</v>
      </c>
      <c r="C135" s="776"/>
      <c r="D135" s="776"/>
      <c r="E135" s="776"/>
      <c r="F135" s="776"/>
      <c r="G135" s="776"/>
      <c r="H135" s="776"/>
      <c r="I135" s="776"/>
      <c r="J135" s="776"/>
      <c r="K135" s="776"/>
      <c r="L135" s="776"/>
      <c r="M135" s="777"/>
    </row>
    <row r="136" spans="1:13" s="63" customFormat="1" ht="21.75" customHeight="1">
      <c r="A136" s="66"/>
      <c r="B136" s="775" t="s">
        <v>752</v>
      </c>
      <c r="C136" s="776"/>
      <c r="D136" s="776"/>
      <c r="E136" s="776"/>
      <c r="F136" s="776"/>
      <c r="G136" s="776"/>
      <c r="H136" s="776"/>
      <c r="I136" s="776"/>
      <c r="J136" s="776"/>
      <c r="K136" s="776"/>
      <c r="L136" s="776"/>
      <c r="M136" s="777"/>
    </row>
    <row r="137" spans="1:13" s="319" customFormat="1" ht="176.25" customHeight="1">
      <c r="A137" s="423"/>
      <c r="B137" s="438" t="s">
        <v>515</v>
      </c>
      <c r="C137" s="419" t="s">
        <v>193</v>
      </c>
      <c r="D137" s="416" t="s">
        <v>802</v>
      </c>
      <c r="E137" s="430" t="s">
        <v>462</v>
      </c>
      <c r="F137" s="435">
        <v>101</v>
      </c>
      <c r="G137" s="419"/>
      <c r="H137" s="419">
        <v>94.1</v>
      </c>
      <c r="I137" s="419" t="s">
        <v>733</v>
      </c>
      <c r="J137" s="419" t="s">
        <v>733</v>
      </c>
      <c r="K137" s="439" t="s">
        <v>733</v>
      </c>
      <c r="L137" s="439" t="s">
        <v>733</v>
      </c>
      <c r="M137" s="166" t="s">
        <v>1488</v>
      </c>
    </row>
    <row r="138" spans="1:13" s="319" customFormat="1" ht="48" customHeight="1">
      <c r="A138" s="423"/>
      <c r="B138" s="704" t="s">
        <v>783</v>
      </c>
      <c r="C138" s="145" t="s">
        <v>775</v>
      </c>
      <c r="D138" s="730" t="s">
        <v>802</v>
      </c>
      <c r="E138" s="219" t="s">
        <v>462</v>
      </c>
      <c r="F138" s="208">
        <v>102</v>
      </c>
      <c r="G138" s="145"/>
      <c r="H138" s="208">
        <v>188</v>
      </c>
      <c r="I138" s="145" t="s">
        <v>733</v>
      </c>
      <c r="J138" s="145" t="s">
        <v>733</v>
      </c>
      <c r="K138" s="439" t="s">
        <v>733</v>
      </c>
      <c r="L138" s="439" t="s">
        <v>733</v>
      </c>
      <c r="M138" s="746" t="s">
        <v>1489</v>
      </c>
    </row>
    <row r="139" spans="1:13" s="319" customFormat="1" ht="39.75" customHeight="1">
      <c r="A139" s="423"/>
      <c r="B139" s="705"/>
      <c r="C139" s="145" t="s">
        <v>776</v>
      </c>
      <c r="D139" s="732"/>
      <c r="E139" s="219" t="s">
        <v>462</v>
      </c>
      <c r="F139" s="145">
        <v>97.8</v>
      </c>
      <c r="G139" s="145"/>
      <c r="H139" s="145">
        <v>123.5</v>
      </c>
      <c r="I139" s="145" t="s">
        <v>733</v>
      </c>
      <c r="J139" s="145" t="s">
        <v>733</v>
      </c>
      <c r="K139" s="439" t="s">
        <v>733</v>
      </c>
      <c r="L139" s="439" t="s">
        <v>733</v>
      </c>
      <c r="M139" s="747"/>
    </row>
    <row r="140" spans="1:13" s="63" customFormat="1" ht="21.75" customHeight="1">
      <c r="A140" s="66"/>
      <c r="B140" s="708" t="s">
        <v>3</v>
      </c>
      <c r="C140" s="709"/>
      <c r="D140" s="709"/>
      <c r="E140" s="709"/>
      <c r="F140" s="709"/>
      <c r="G140" s="709"/>
      <c r="H140" s="709"/>
      <c r="I140" s="709"/>
      <c r="J140" s="709"/>
      <c r="K140" s="709"/>
      <c r="L140" s="710"/>
      <c r="M140" s="52"/>
    </row>
    <row r="141" spans="1:13" s="63" customFormat="1" ht="297.75" customHeight="1">
      <c r="A141" s="38"/>
      <c r="B141" s="421" t="s">
        <v>516</v>
      </c>
      <c r="C141" s="38" t="s">
        <v>1</v>
      </c>
      <c r="D141" s="30" t="s">
        <v>344</v>
      </c>
      <c r="E141" s="30" t="s">
        <v>462</v>
      </c>
      <c r="F141" s="52"/>
      <c r="G141" s="756" t="s">
        <v>96</v>
      </c>
      <c r="H141" s="757"/>
      <c r="I141" s="757"/>
      <c r="J141" s="757"/>
      <c r="K141" s="758"/>
      <c r="L141" s="36" t="s">
        <v>4</v>
      </c>
      <c r="M141" s="65" t="s">
        <v>1099</v>
      </c>
    </row>
    <row r="142" spans="1:13" s="63" customFormat="1" ht="23.25" customHeight="1">
      <c r="A142" s="41"/>
      <c r="B142" s="118" t="s">
        <v>6</v>
      </c>
      <c r="C142" s="119"/>
      <c r="D142" s="118"/>
      <c r="E142" s="118"/>
      <c r="F142" s="124"/>
      <c r="G142" s="124"/>
      <c r="H142" s="124"/>
      <c r="I142" s="124">
        <v>0</v>
      </c>
      <c r="J142" s="124">
        <v>0</v>
      </c>
      <c r="K142" s="119"/>
      <c r="L142" s="127"/>
      <c r="M142" s="127"/>
    </row>
    <row r="143" spans="1:13" s="63" customFormat="1" ht="20.25" customHeight="1">
      <c r="A143" s="41"/>
      <c r="B143" s="118" t="s">
        <v>7</v>
      </c>
      <c r="C143" s="119"/>
      <c r="D143" s="118"/>
      <c r="E143" s="118"/>
      <c r="F143" s="120"/>
      <c r="G143" s="120"/>
      <c r="H143" s="120"/>
      <c r="I143" s="120">
        <v>0</v>
      </c>
      <c r="J143" s="120">
        <v>0</v>
      </c>
      <c r="K143" s="119"/>
      <c r="L143" s="127"/>
      <c r="M143" s="127"/>
    </row>
    <row r="144" spans="1:13" s="63" customFormat="1" ht="18" customHeight="1">
      <c r="A144" s="41"/>
      <c r="B144" s="118" t="s">
        <v>8</v>
      </c>
      <c r="C144" s="119"/>
      <c r="D144" s="118"/>
      <c r="E144" s="118"/>
      <c r="F144" s="120"/>
      <c r="G144" s="120"/>
      <c r="H144" s="120"/>
      <c r="I144" s="120">
        <v>0</v>
      </c>
      <c r="J144" s="120">
        <v>0</v>
      </c>
      <c r="K144" s="119"/>
      <c r="L144" s="127"/>
      <c r="M144" s="127"/>
    </row>
    <row r="145" spans="1:13" s="63" customFormat="1" ht="18" customHeight="1">
      <c r="A145" s="41"/>
      <c r="B145" s="118" t="s">
        <v>5</v>
      </c>
      <c r="C145" s="119"/>
      <c r="D145" s="118"/>
      <c r="E145" s="118"/>
      <c r="F145" s="120"/>
      <c r="G145" s="120"/>
      <c r="H145" s="120"/>
      <c r="I145" s="120">
        <v>0</v>
      </c>
      <c r="J145" s="120">
        <v>0</v>
      </c>
      <c r="K145" s="119"/>
      <c r="L145" s="127"/>
      <c r="M145" s="127"/>
    </row>
    <row r="146" spans="1:13" s="63" customFormat="1" ht="21.75" customHeight="1">
      <c r="A146" s="41"/>
      <c r="B146" s="708" t="s">
        <v>517</v>
      </c>
      <c r="C146" s="709"/>
      <c r="D146" s="709"/>
      <c r="E146" s="709"/>
      <c r="F146" s="709"/>
      <c r="G146" s="709"/>
      <c r="H146" s="709"/>
      <c r="I146" s="709"/>
      <c r="J146" s="709"/>
      <c r="K146" s="709"/>
      <c r="L146" s="709"/>
      <c r="M146" s="710"/>
    </row>
    <row r="147" spans="1:13" s="63" customFormat="1" ht="19.5" customHeight="1">
      <c r="A147" s="38"/>
      <c r="B147" s="761" t="s">
        <v>518</v>
      </c>
      <c r="C147" s="762"/>
      <c r="D147" s="762"/>
      <c r="E147" s="762"/>
      <c r="F147" s="762"/>
      <c r="G147" s="762"/>
      <c r="H147" s="762"/>
      <c r="I147" s="762"/>
      <c r="J147" s="762"/>
      <c r="K147" s="762"/>
      <c r="L147" s="763"/>
      <c r="M147" s="52"/>
    </row>
    <row r="148" spans="1:13" s="319" customFormat="1" ht="113.25" customHeight="1">
      <c r="A148" s="47"/>
      <c r="B148" s="438" t="s">
        <v>519</v>
      </c>
      <c r="C148" s="419" t="s">
        <v>193</v>
      </c>
      <c r="D148" s="416" t="s">
        <v>802</v>
      </c>
      <c r="E148" s="145" t="s">
        <v>462</v>
      </c>
      <c r="F148" s="435">
        <v>130</v>
      </c>
      <c r="G148" s="419"/>
      <c r="H148" s="419">
        <v>146.1</v>
      </c>
      <c r="I148" s="419" t="s">
        <v>733</v>
      </c>
      <c r="J148" s="419" t="s">
        <v>733</v>
      </c>
      <c r="K148" s="439" t="s">
        <v>733</v>
      </c>
      <c r="L148" s="439" t="s">
        <v>733</v>
      </c>
      <c r="M148" s="166" t="s">
        <v>1100</v>
      </c>
    </row>
    <row r="149" spans="1:13" s="63" customFormat="1" ht="22.5" customHeight="1">
      <c r="A149" s="38"/>
      <c r="B149" s="708" t="s">
        <v>3</v>
      </c>
      <c r="C149" s="709"/>
      <c r="D149" s="709"/>
      <c r="E149" s="709"/>
      <c r="F149" s="709"/>
      <c r="G149" s="709"/>
      <c r="H149" s="709"/>
      <c r="I149" s="709"/>
      <c r="J149" s="709"/>
      <c r="K149" s="709"/>
      <c r="L149" s="710"/>
      <c r="M149" s="52"/>
    </row>
    <row r="150" spans="1:13" s="63" customFormat="1" ht="159.75" customHeight="1">
      <c r="A150" s="24">
        <v>43</v>
      </c>
      <c r="B150" s="421" t="s">
        <v>639</v>
      </c>
      <c r="C150" s="24" t="s">
        <v>1</v>
      </c>
      <c r="D150" s="24"/>
      <c r="E150" s="25" t="s">
        <v>520</v>
      </c>
      <c r="F150" s="756" t="s">
        <v>96</v>
      </c>
      <c r="G150" s="757"/>
      <c r="H150" s="757"/>
      <c r="I150" s="757"/>
      <c r="J150" s="757"/>
      <c r="K150" s="758"/>
      <c r="L150" s="36" t="s">
        <v>4</v>
      </c>
      <c r="M150" s="421" t="s">
        <v>1071</v>
      </c>
    </row>
    <row r="151" spans="1:13" s="63" customFormat="1" ht="20.25" customHeight="1">
      <c r="A151" s="41"/>
      <c r="B151" s="118" t="s">
        <v>6</v>
      </c>
      <c r="C151" s="119"/>
      <c r="D151" s="118"/>
      <c r="E151" s="118"/>
      <c r="F151" s="124"/>
      <c r="G151" s="124"/>
      <c r="H151" s="124"/>
      <c r="I151" s="120">
        <f>SUM(I152:I154)</f>
        <v>0</v>
      </c>
      <c r="J151" s="120">
        <f>SUM(J152:J154)</f>
        <v>0</v>
      </c>
      <c r="K151" s="126"/>
      <c r="L151" s="123"/>
      <c r="M151" s="127"/>
    </row>
    <row r="152" spans="1:13" s="32" customFormat="1" ht="19.5" customHeight="1">
      <c r="A152" s="41"/>
      <c r="B152" s="118" t="s">
        <v>7</v>
      </c>
      <c r="C152" s="119"/>
      <c r="D152" s="118"/>
      <c r="E152" s="118"/>
      <c r="F152" s="120"/>
      <c r="G152" s="120"/>
      <c r="H152" s="120"/>
      <c r="I152" s="120">
        <f aca="true" t="shared" si="0" ref="I152:J154">F58+F74+F86+F102+F117+F132+F143+F152</f>
        <v>0</v>
      </c>
      <c r="J152" s="120">
        <f t="shared" si="0"/>
        <v>0</v>
      </c>
      <c r="K152" s="126"/>
      <c r="L152" s="123"/>
      <c r="M152" s="123"/>
    </row>
    <row r="153" spans="1:13" s="32" customFormat="1" ht="20.25" customHeight="1">
      <c r="A153" s="41"/>
      <c r="B153" s="118" t="s">
        <v>8</v>
      </c>
      <c r="C153" s="119"/>
      <c r="D153" s="118"/>
      <c r="E153" s="118"/>
      <c r="F153" s="120"/>
      <c r="G153" s="120"/>
      <c r="H153" s="120"/>
      <c r="I153" s="120">
        <f t="shared" si="0"/>
        <v>0</v>
      </c>
      <c r="J153" s="120">
        <f t="shared" si="0"/>
        <v>0</v>
      </c>
      <c r="K153" s="121"/>
      <c r="L153" s="122"/>
      <c r="M153" s="123"/>
    </row>
    <row r="154" spans="1:13" s="32" customFormat="1" ht="19.5" customHeight="1">
      <c r="A154" s="41"/>
      <c r="B154" s="118" t="s">
        <v>5</v>
      </c>
      <c r="C154" s="119"/>
      <c r="D154" s="118"/>
      <c r="E154" s="118"/>
      <c r="F154" s="120"/>
      <c r="G154" s="120"/>
      <c r="H154" s="120"/>
      <c r="I154" s="120">
        <f t="shared" si="0"/>
        <v>0</v>
      </c>
      <c r="J154" s="120">
        <f t="shared" si="0"/>
        <v>0</v>
      </c>
      <c r="K154" s="121"/>
      <c r="L154" s="122"/>
      <c r="M154" s="123"/>
    </row>
    <row r="155" spans="1:13" s="32" customFormat="1" ht="18" customHeight="1">
      <c r="A155" s="41"/>
      <c r="B155" s="317" t="s">
        <v>784</v>
      </c>
      <c r="C155" s="297"/>
      <c r="D155" s="297"/>
      <c r="E155" s="191"/>
      <c r="F155" s="191"/>
      <c r="G155" s="191"/>
      <c r="H155" s="191"/>
      <c r="I155" s="302">
        <f>SUM(I156:I158)</f>
        <v>6517.9</v>
      </c>
      <c r="J155" s="190">
        <f>SUM(J156:J158)</f>
        <v>6517.9</v>
      </c>
      <c r="K155" s="301"/>
      <c r="L155" s="304"/>
      <c r="M155" s="188"/>
    </row>
    <row r="156" spans="1:13" s="32" customFormat="1" ht="15.75">
      <c r="A156" s="41"/>
      <c r="B156" s="317" t="s">
        <v>7</v>
      </c>
      <c r="C156" s="297"/>
      <c r="D156" s="297"/>
      <c r="E156" s="191"/>
      <c r="F156" s="191"/>
      <c r="G156" s="191"/>
      <c r="H156" s="191"/>
      <c r="I156" s="302">
        <v>0</v>
      </c>
      <c r="J156" s="190">
        <v>0</v>
      </c>
      <c r="K156" s="301"/>
      <c r="L156" s="304"/>
      <c r="M156" s="188"/>
    </row>
    <row r="157" spans="1:13" s="32" customFormat="1" ht="15.75">
      <c r="A157" s="41"/>
      <c r="B157" s="317" t="s">
        <v>8</v>
      </c>
      <c r="C157" s="297"/>
      <c r="D157" s="297"/>
      <c r="E157" s="191"/>
      <c r="F157" s="191"/>
      <c r="G157" s="191"/>
      <c r="H157" s="191"/>
      <c r="I157" s="302">
        <v>0</v>
      </c>
      <c r="J157" s="190">
        <v>0</v>
      </c>
      <c r="K157" s="301"/>
      <c r="L157" s="304"/>
      <c r="M157" s="304"/>
    </row>
    <row r="158" spans="1:13" s="32" customFormat="1" ht="15.75">
      <c r="A158" s="41"/>
      <c r="B158" s="317" t="s">
        <v>5</v>
      </c>
      <c r="C158" s="297"/>
      <c r="D158" s="297"/>
      <c r="E158" s="191"/>
      <c r="F158" s="191"/>
      <c r="G158" s="191"/>
      <c r="H158" s="191"/>
      <c r="I158" s="302">
        <f>I60+I76+I88+I104+I119+I134+I145</f>
        <v>6517.9</v>
      </c>
      <c r="J158" s="190">
        <f>J60+J76+J88+J104+J119+J134+J145+J154</f>
        <v>6517.9</v>
      </c>
      <c r="K158" s="301"/>
      <c r="L158" s="304"/>
      <c r="M158" s="318"/>
    </row>
    <row r="159" spans="1:13" s="39" customFormat="1" ht="24" customHeight="1">
      <c r="A159" s="41"/>
      <c r="B159" s="160" t="s">
        <v>521</v>
      </c>
      <c r="C159" s="159"/>
      <c r="D159" s="159"/>
      <c r="E159" s="159"/>
      <c r="F159" s="159"/>
      <c r="G159" s="159"/>
      <c r="H159" s="159"/>
      <c r="I159" s="159"/>
      <c r="J159" s="159"/>
      <c r="K159" s="159"/>
      <c r="L159" s="159"/>
      <c r="M159" s="159"/>
    </row>
    <row r="160" spans="1:13" s="39" customFormat="1" ht="18" customHeight="1">
      <c r="A160" s="38"/>
      <c r="B160" s="708" t="s">
        <v>739</v>
      </c>
      <c r="C160" s="709"/>
      <c r="D160" s="709"/>
      <c r="E160" s="709"/>
      <c r="F160" s="709"/>
      <c r="G160" s="709"/>
      <c r="H160" s="709"/>
      <c r="I160" s="709"/>
      <c r="J160" s="709"/>
      <c r="K160" s="709"/>
      <c r="L160" s="709"/>
      <c r="M160" s="710"/>
    </row>
    <row r="161" spans="1:13" s="32" customFormat="1" ht="131.25" customHeight="1">
      <c r="A161" s="425"/>
      <c r="B161" s="441" t="s">
        <v>522</v>
      </c>
      <c r="C161" s="442" t="s">
        <v>193</v>
      </c>
      <c r="D161" s="443" t="s">
        <v>802</v>
      </c>
      <c r="E161" s="442" t="s">
        <v>523</v>
      </c>
      <c r="F161" s="444">
        <v>103.2</v>
      </c>
      <c r="G161" s="444"/>
      <c r="H161" s="444">
        <v>36.5</v>
      </c>
      <c r="I161" s="444" t="s">
        <v>733</v>
      </c>
      <c r="J161" s="444" t="s">
        <v>733</v>
      </c>
      <c r="K161" s="444" t="s">
        <v>733</v>
      </c>
      <c r="L161" s="444" t="s">
        <v>733</v>
      </c>
      <c r="M161" s="445" t="s">
        <v>1189</v>
      </c>
    </row>
    <row r="162" spans="1:13" s="32" customFormat="1" ht="63" customHeight="1">
      <c r="A162" s="425"/>
      <c r="B162" s="441" t="s">
        <v>524</v>
      </c>
      <c r="C162" s="442" t="s">
        <v>193</v>
      </c>
      <c r="D162" s="443" t="s">
        <v>802</v>
      </c>
      <c r="E162" s="442" t="s">
        <v>523</v>
      </c>
      <c r="F162" s="444">
        <v>101.1</v>
      </c>
      <c r="G162" s="444"/>
      <c r="H162" s="444">
        <v>100</v>
      </c>
      <c r="I162" s="444" t="s">
        <v>733</v>
      </c>
      <c r="J162" s="444" t="s">
        <v>733</v>
      </c>
      <c r="K162" s="444" t="s">
        <v>733</v>
      </c>
      <c r="L162" s="444" t="s">
        <v>733</v>
      </c>
      <c r="M162" s="445" t="s">
        <v>1145</v>
      </c>
    </row>
    <row r="163" spans="1:13" s="32" customFormat="1" ht="51.75" customHeight="1">
      <c r="A163" s="425"/>
      <c r="B163" s="441" t="s">
        <v>525</v>
      </c>
      <c r="C163" s="446"/>
      <c r="D163" s="443" t="s">
        <v>806</v>
      </c>
      <c r="E163" s="447" t="s">
        <v>523</v>
      </c>
      <c r="F163" s="444"/>
      <c r="G163" s="444"/>
      <c r="H163" s="444"/>
      <c r="I163" s="444"/>
      <c r="J163" s="444"/>
      <c r="K163" s="444"/>
      <c r="L163" s="444"/>
      <c r="M163" s="445"/>
    </row>
    <row r="164" spans="1:13" s="32" customFormat="1" ht="82.5" customHeight="1">
      <c r="A164" s="425"/>
      <c r="B164" s="441" t="s">
        <v>526</v>
      </c>
      <c r="C164" s="442" t="s">
        <v>193</v>
      </c>
      <c r="D164" s="442"/>
      <c r="E164" s="442" t="s">
        <v>523</v>
      </c>
      <c r="F164" s="444">
        <v>33.9</v>
      </c>
      <c r="G164" s="444"/>
      <c r="H164" s="444">
        <v>42.6</v>
      </c>
      <c r="I164" s="444" t="s">
        <v>733</v>
      </c>
      <c r="J164" s="444" t="s">
        <v>733</v>
      </c>
      <c r="K164" s="444" t="s">
        <v>733</v>
      </c>
      <c r="L164" s="444" t="s">
        <v>733</v>
      </c>
      <c r="M164" s="445" t="s">
        <v>1190</v>
      </c>
    </row>
    <row r="165" spans="1:13" s="32" customFormat="1" ht="82.5" customHeight="1">
      <c r="A165" s="425"/>
      <c r="B165" s="441" t="s">
        <v>527</v>
      </c>
      <c r="C165" s="442" t="s">
        <v>193</v>
      </c>
      <c r="D165" s="442"/>
      <c r="E165" s="442" t="s">
        <v>523</v>
      </c>
      <c r="F165" s="444">
        <v>46.9</v>
      </c>
      <c r="G165" s="444"/>
      <c r="H165" s="444">
        <v>41.6</v>
      </c>
      <c r="I165" s="444" t="s">
        <v>733</v>
      </c>
      <c r="J165" s="444" t="s">
        <v>733</v>
      </c>
      <c r="K165" s="444" t="s">
        <v>733</v>
      </c>
      <c r="L165" s="444" t="s">
        <v>733</v>
      </c>
      <c r="M165" s="445" t="s">
        <v>1191</v>
      </c>
    </row>
    <row r="166" spans="1:13" s="32" customFormat="1" ht="48" customHeight="1">
      <c r="A166" s="425"/>
      <c r="B166" s="441" t="s">
        <v>528</v>
      </c>
      <c r="C166" s="446" t="s">
        <v>193</v>
      </c>
      <c r="D166" s="443" t="s">
        <v>806</v>
      </c>
      <c r="E166" s="447" t="s">
        <v>523</v>
      </c>
      <c r="F166" s="444"/>
      <c r="G166" s="444"/>
      <c r="H166" s="444"/>
      <c r="I166" s="444" t="s">
        <v>733</v>
      </c>
      <c r="J166" s="444" t="s">
        <v>733</v>
      </c>
      <c r="K166" s="444" t="s">
        <v>733</v>
      </c>
      <c r="L166" s="444" t="s">
        <v>733</v>
      </c>
      <c r="M166" s="842" t="s">
        <v>1144</v>
      </c>
    </row>
    <row r="167" spans="1:13" s="32" customFormat="1" ht="21" customHeight="1">
      <c r="A167" s="425"/>
      <c r="B167" s="441" t="s">
        <v>526</v>
      </c>
      <c r="C167" s="442"/>
      <c r="D167" s="448"/>
      <c r="E167" s="442" t="s">
        <v>523</v>
      </c>
      <c r="F167" s="444" t="s">
        <v>4</v>
      </c>
      <c r="G167" s="444"/>
      <c r="H167" s="444" t="s">
        <v>4</v>
      </c>
      <c r="I167" s="444" t="s">
        <v>733</v>
      </c>
      <c r="J167" s="449" t="s">
        <v>733</v>
      </c>
      <c r="K167" s="449" t="s">
        <v>733</v>
      </c>
      <c r="L167" s="449" t="s">
        <v>733</v>
      </c>
      <c r="M167" s="843"/>
    </row>
    <row r="168" spans="1:13" s="32" customFormat="1" ht="19.5" customHeight="1">
      <c r="A168" s="425"/>
      <c r="B168" s="441" t="s">
        <v>527</v>
      </c>
      <c r="C168" s="442"/>
      <c r="D168" s="448"/>
      <c r="E168" s="442" t="s">
        <v>523</v>
      </c>
      <c r="F168" s="444" t="s">
        <v>4</v>
      </c>
      <c r="G168" s="444"/>
      <c r="H168" s="444" t="s">
        <v>4</v>
      </c>
      <c r="I168" s="444" t="s">
        <v>733</v>
      </c>
      <c r="J168" s="449" t="s">
        <v>733</v>
      </c>
      <c r="K168" s="449" t="s">
        <v>733</v>
      </c>
      <c r="L168" s="449" t="s">
        <v>733</v>
      </c>
      <c r="M168" s="844"/>
    </row>
    <row r="169" spans="1:13" s="32" customFormat="1" ht="37.5" customHeight="1">
      <c r="A169" s="425"/>
      <c r="B169" s="441" t="s">
        <v>529</v>
      </c>
      <c r="C169" s="446" t="s">
        <v>193</v>
      </c>
      <c r="D169" s="443" t="s">
        <v>807</v>
      </c>
      <c r="E169" s="447" t="s">
        <v>523</v>
      </c>
      <c r="F169" s="444">
        <v>0</v>
      </c>
      <c r="G169" s="444"/>
      <c r="H169" s="444">
        <v>0</v>
      </c>
      <c r="I169" s="444" t="s">
        <v>733</v>
      </c>
      <c r="J169" s="449" t="s">
        <v>733</v>
      </c>
      <c r="K169" s="449" t="s">
        <v>733</v>
      </c>
      <c r="L169" s="449" t="s">
        <v>733</v>
      </c>
      <c r="M169" s="445" t="s">
        <v>1188</v>
      </c>
    </row>
    <row r="170" spans="1:13" s="32" customFormat="1" ht="24" customHeight="1">
      <c r="A170" s="38"/>
      <c r="B170" s="708" t="s">
        <v>3</v>
      </c>
      <c r="C170" s="709"/>
      <c r="D170" s="804"/>
      <c r="E170" s="709"/>
      <c r="F170" s="709"/>
      <c r="G170" s="709"/>
      <c r="H170" s="709"/>
      <c r="I170" s="709"/>
      <c r="J170" s="709"/>
      <c r="K170" s="709"/>
      <c r="L170" s="709"/>
      <c r="M170" s="710"/>
    </row>
    <row r="171" spans="1:13" s="32" customFormat="1" ht="88.5" customHeight="1">
      <c r="A171" s="24"/>
      <c r="B171" s="421" t="s">
        <v>530</v>
      </c>
      <c r="C171" s="24" t="s">
        <v>531</v>
      </c>
      <c r="D171" s="440"/>
      <c r="E171" s="25" t="s">
        <v>523</v>
      </c>
      <c r="F171" s="450" t="s">
        <v>733</v>
      </c>
      <c r="G171" s="450" t="s">
        <v>733</v>
      </c>
      <c r="H171" s="48" t="s">
        <v>733</v>
      </c>
      <c r="I171" s="450">
        <v>60.3</v>
      </c>
      <c r="J171" s="450">
        <v>50.7</v>
      </c>
      <c r="K171" s="451" t="s">
        <v>8</v>
      </c>
      <c r="L171" s="64" t="s">
        <v>532</v>
      </c>
      <c r="M171" s="421" t="s">
        <v>1146</v>
      </c>
    </row>
    <row r="172" spans="1:13" s="69" customFormat="1" ht="117.75" customHeight="1">
      <c r="A172" s="24"/>
      <c r="B172" s="154" t="s">
        <v>836</v>
      </c>
      <c r="C172" s="24" t="s">
        <v>531</v>
      </c>
      <c r="D172" s="440"/>
      <c r="E172" s="25" t="s">
        <v>533</v>
      </c>
      <c r="F172" s="452" t="s">
        <v>733</v>
      </c>
      <c r="G172" s="452" t="s">
        <v>733</v>
      </c>
      <c r="H172" s="452" t="s">
        <v>733</v>
      </c>
      <c r="I172" s="452">
        <v>56.8</v>
      </c>
      <c r="J172" s="452">
        <v>28.9</v>
      </c>
      <c r="K172" s="451" t="s">
        <v>8</v>
      </c>
      <c r="L172" s="64" t="s">
        <v>534</v>
      </c>
      <c r="M172" s="154" t="s">
        <v>1110</v>
      </c>
    </row>
    <row r="173" spans="1:13" s="69" customFormat="1" ht="101.25" customHeight="1">
      <c r="A173" s="24"/>
      <c r="B173" s="421" t="s">
        <v>535</v>
      </c>
      <c r="C173" s="24" t="s">
        <v>531</v>
      </c>
      <c r="D173" s="440"/>
      <c r="E173" s="25" t="s">
        <v>533</v>
      </c>
      <c r="F173" s="452" t="s">
        <v>733</v>
      </c>
      <c r="G173" s="452" t="s">
        <v>733</v>
      </c>
      <c r="H173" s="452" t="s">
        <v>733</v>
      </c>
      <c r="I173" s="452">
        <v>12</v>
      </c>
      <c r="J173" s="452">
        <v>11.3</v>
      </c>
      <c r="K173" s="451" t="s">
        <v>8</v>
      </c>
      <c r="L173" s="64" t="s">
        <v>536</v>
      </c>
      <c r="M173" s="421" t="s">
        <v>1111</v>
      </c>
    </row>
    <row r="174" spans="1:13" s="69" customFormat="1" ht="59.25" customHeight="1">
      <c r="A174" s="24"/>
      <c r="B174" s="421" t="s">
        <v>537</v>
      </c>
      <c r="C174" s="24" t="s">
        <v>531</v>
      </c>
      <c r="D174" s="440"/>
      <c r="E174" s="25" t="s">
        <v>533</v>
      </c>
      <c r="F174" s="452" t="s">
        <v>733</v>
      </c>
      <c r="G174" s="452" t="s">
        <v>733</v>
      </c>
      <c r="H174" s="452" t="s">
        <v>733</v>
      </c>
      <c r="I174" s="452">
        <v>20</v>
      </c>
      <c r="J174" s="452">
        <v>19.4</v>
      </c>
      <c r="K174" s="451" t="s">
        <v>8</v>
      </c>
      <c r="L174" s="64" t="s">
        <v>538</v>
      </c>
      <c r="M174" s="421" t="s">
        <v>1109</v>
      </c>
    </row>
    <row r="175" spans="1:13" s="69" customFormat="1" ht="139.5" customHeight="1">
      <c r="A175" s="24"/>
      <c r="B175" s="421" t="s">
        <v>539</v>
      </c>
      <c r="C175" s="24" t="s">
        <v>531</v>
      </c>
      <c r="D175" s="440"/>
      <c r="E175" s="25" t="s">
        <v>533</v>
      </c>
      <c r="F175" s="688" t="s">
        <v>313</v>
      </c>
      <c r="G175" s="689"/>
      <c r="H175" s="689"/>
      <c r="I175" s="689"/>
      <c r="J175" s="689"/>
      <c r="K175" s="690"/>
      <c r="L175" s="400" t="s">
        <v>4</v>
      </c>
      <c r="M175" s="421" t="s">
        <v>1112</v>
      </c>
    </row>
    <row r="176" spans="1:13" s="69" customFormat="1" ht="52.5" customHeight="1">
      <c r="A176" s="24"/>
      <c r="B176" s="153" t="s">
        <v>837</v>
      </c>
      <c r="C176" s="24" t="s">
        <v>531</v>
      </c>
      <c r="D176" s="440"/>
      <c r="E176" s="25" t="s">
        <v>533</v>
      </c>
      <c r="F176" s="688" t="s">
        <v>313</v>
      </c>
      <c r="G176" s="689"/>
      <c r="H176" s="689"/>
      <c r="I176" s="689"/>
      <c r="J176" s="689"/>
      <c r="K176" s="690"/>
      <c r="L176" s="400"/>
      <c r="M176" s="153" t="s">
        <v>1236</v>
      </c>
    </row>
    <row r="177" spans="1:13" s="69" customFormat="1" ht="48.75" customHeight="1">
      <c r="A177" s="24"/>
      <c r="B177" s="153" t="s">
        <v>838</v>
      </c>
      <c r="C177" s="24" t="s">
        <v>531</v>
      </c>
      <c r="D177" s="440"/>
      <c r="E177" s="25" t="s">
        <v>533</v>
      </c>
      <c r="F177" s="688" t="s">
        <v>313</v>
      </c>
      <c r="G177" s="689"/>
      <c r="H177" s="689"/>
      <c r="I177" s="689"/>
      <c r="J177" s="689"/>
      <c r="K177" s="690"/>
      <c r="L177" s="400"/>
      <c r="M177" s="153" t="s">
        <v>1113</v>
      </c>
    </row>
    <row r="178" spans="1:13" s="69" customFormat="1" ht="114.75" customHeight="1">
      <c r="A178" s="24"/>
      <c r="B178" s="420" t="s">
        <v>540</v>
      </c>
      <c r="C178" s="24" t="s">
        <v>531</v>
      </c>
      <c r="D178" s="440"/>
      <c r="E178" s="25" t="s">
        <v>533</v>
      </c>
      <c r="F178" s="405" t="s">
        <v>313</v>
      </c>
      <c r="G178" s="406"/>
      <c r="H178" s="406"/>
      <c r="I178" s="406"/>
      <c r="J178" s="406"/>
      <c r="K178" s="407"/>
      <c r="L178" s="400" t="s">
        <v>4</v>
      </c>
      <c r="M178" s="420" t="s">
        <v>1114</v>
      </c>
    </row>
    <row r="179" spans="1:13" s="69" customFormat="1" ht="33.75" customHeight="1">
      <c r="A179" s="24"/>
      <c r="B179" s="420" t="s">
        <v>541</v>
      </c>
      <c r="C179" s="24" t="s">
        <v>531</v>
      </c>
      <c r="D179" s="440"/>
      <c r="E179" s="25" t="s">
        <v>533</v>
      </c>
      <c r="F179" s="688" t="s">
        <v>313</v>
      </c>
      <c r="G179" s="689"/>
      <c r="H179" s="689"/>
      <c r="I179" s="689"/>
      <c r="J179" s="689"/>
      <c r="K179" s="690"/>
      <c r="L179" s="400" t="s">
        <v>4</v>
      </c>
      <c r="M179" s="420" t="s">
        <v>1115</v>
      </c>
    </row>
    <row r="180" spans="1:13" s="69" customFormat="1" ht="99.75" customHeight="1">
      <c r="A180" s="24"/>
      <c r="B180" s="420" t="s">
        <v>542</v>
      </c>
      <c r="C180" s="24" t="s">
        <v>12</v>
      </c>
      <c r="D180" s="440"/>
      <c r="E180" s="25" t="s">
        <v>543</v>
      </c>
      <c r="F180" s="733" t="s">
        <v>544</v>
      </c>
      <c r="G180" s="734"/>
      <c r="H180" s="734"/>
      <c r="I180" s="734"/>
      <c r="J180" s="734"/>
      <c r="K180" s="735"/>
      <c r="L180" s="400" t="s">
        <v>4</v>
      </c>
      <c r="M180" s="420" t="s">
        <v>1116</v>
      </c>
    </row>
    <row r="181" spans="1:13" s="69" customFormat="1" ht="84.75" customHeight="1">
      <c r="A181" s="24"/>
      <c r="B181" s="420" t="s">
        <v>545</v>
      </c>
      <c r="C181" s="24" t="s">
        <v>12</v>
      </c>
      <c r="D181" s="440"/>
      <c r="E181" s="25" t="s">
        <v>546</v>
      </c>
      <c r="F181" s="733" t="s">
        <v>547</v>
      </c>
      <c r="G181" s="734"/>
      <c r="H181" s="734"/>
      <c r="I181" s="734"/>
      <c r="J181" s="734"/>
      <c r="K181" s="735"/>
      <c r="L181" s="400" t="s">
        <v>4</v>
      </c>
      <c r="M181" s="420" t="s">
        <v>1246</v>
      </c>
    </row>
    <row r="182" spans="1:13" s="69" customFormat="1" ht="158.25" customHeight="1">
      <c r="A182" s="24"/>
      <c r="B182" s="421" t="s">
        <v>548</v>
      </c>
      <c r="C182" s="24" t="s">
        <v>12</v>
      </c>
      <c r="D182" s="440"/>
      <c r="E182" s="25" t="s">
        <v>523</v>
      </c>
      <c r="F182" s="733" t="s">
        <v>547</v>
      </c>
      <c r="G182" s="734"/>
      <c r="H182" s="734"/>
      <c r="I182" s="734"/>
      <c r="J182" s="734"/>
      <c r="K182" s="735"/>
      <c r="L182" s="400" t="s">
        <v>4</v>
      </c>
      <c r="M182" s="420" t="s">
        <v>1117</v>
      </c>
    </row>
    <row r="183" spans="1:13" s="69" customFormat="1" ht="53.25" customHeight="1">
      <c r="A183" s="24"/>
      <c r="B183" s="420" t="s">
        <v>549</v>
      </c>
      <c r="C183" s="24" t="s">
        <v>12</v>
      </c>
      <c r="D183" s="440"/>
      <c r="E183" s="25" t="s">
        <v>523</v>
      </c>
      <c r="F183" s="26" t="s">
        <v>733</v>
      </c>
      <c r="G183" s="26" t="s">
        <v>733</v>
      </c>
      <c r="H183" s="26" t="s">
        <v>733</v>
      </c>
      <c r="I183" s="26">
        <v>260.2</v>
      </c>
      <c r="J183" s="26">
        <v>244.4</v>
      </c>
      <c r="K183" s="26" t="s">
        <v>7</v>
      </c>
      <c r="L183" s="26" t="s">
        <v>550</v>
      </c>
      <c r="M183" s="420" t="s">
        <v>1109</v>
      </c>
    </row>
    <row r="184" spans="1:13" s="69" customFormat="1" ht="80.25" customHeight="1">
      <c r="A184" s="24"/>
      <c r="B184" s="420" t="s">
        <v>551</v>
      </c>
      <c r="C184" s="24" t="s">
        <v>12</v>
      </c>
      <c r="D184" s="440"/>
      <c r="E184" s="25" t="s">
        <v>523</v>
      </c>
      <c r="F184" s="453" t="s">
        <v>733</v>
      </c>
      <c r="G184" s="453" t="s">
        <v>733</v>
      </c>
      <c r="H184" s="453" t="s">
        <v>733</v>
      </c>
      <c r="I184" s="453">
        <v>9.6</v>
      </c>
      <c r="J184" s="453">
        <v>0</v>
      </c>
      <c r="K184" s="26" t="s">
        <v>7</v>
      </c>
      <c r="L184" s="26" t="s">
        <v>552</v>
      </c>
      <c r="M184" s="420" t="s">
        <v>1118</v>
      </c>
    </row>
    <row r="185" spans="1:13" s="69" customFormat="1" ht="66" customHeight="1">
      <c r="A185" s="24"/>
      <c r="B185" s="420" t="s">
        <v>839</v>
      </c>
      <c r="C185" s="24" t="s">
        <v>12</v>
      </c>
      <c r="D185" s="440"/>
      <c r="E185" s="25" t="s">
        <v>523</v>
      </c>
      <c r="F185" s="453" t="s">
        <v>733</v>
      </c>
      <c r="G185" s="453" t="s">
        <v>733</v>
      </c>
      <c r="H185" s="453" t="s">
        <v>733</v>
      </c>
      <c r="I185" s="453">
        <v>20</v>
      </c>
      <c r="J185" s="453">
        <v>0</v>
      </c>
      <c r="K185" s="26" t="s">
        <v>8</v>
      </c>
      <c r="L185" s="26" t="s">
        <v>1121</v>
      </c>
      <c r="M185" s="420" t="s">
        <v>1119</v>
      </c>
    </row>
    <row r="186" spans="1:13" s="69" customFormat="1" ht="54.75" customHeight="1">
      <c r="A186" s="24"/>
      <c r="B186" s="420" t="s">
        <v>840</v>
      </c>
      <c r="C186" s="24" t="s">
        <v>12</v>
      </c>
      <c r="D186" s="440"/>
      <c r="E186" s="25" t="s">
        <v>523</v>
      </c>
      <c r="F186" s="26" t="s">
        <v>733</v>
      </c>
      <c r="G186" s="453" t="s">
        <v>733</v>
      </c>
      <c r="H186" s="453" t="s">
        <v>733</v>
      </c>
      <c r="I186" s="453">
        <v>274.6</v>
      </c>
      <c r="J186" s="453">
        <v>273.9</v>
      </c>
      <c r="K186" s="26" t="s">
        <v>7</v>
      </c>
      <c r="L186" s="26" t="s">
        <v>1122</v>
      </c>
      <c r="M186" s="420" t="s">
        <v>1120</v>
      </c>
    </row>
    <row r="187" spans="1:13" s="563" customFormat="1" ht="73.5" customHeight="1">
      <c r="A187" s="24"/>
      <c r="B187" s="420" t="s">
        <v>841</v>
      </c>
      <c r="C187" s="24" t="s">
        <v>12</v>
      </c>
      <c r="D187" s="440"/>
      <c r="E187" s="25" t="s">
        <v>523</v>
      </c>
      <c r="F187" s="453" t="s">
        <v>733</v>
      </c>
      <c r="G187" s="453" t="s">
        <v>733</v>
      </c>
      <c r="H187" s="453" t="s">
        <v>733</v>
      </c>
      <c r="I187" s="453">
        <v>25</v>
      </c>
      <c r="J187" s="453">
        <v>18.5</v>
      </c>
      <c r="K187" s="26" t="s">
        <v>7</v>
      </c>
      <c r="L187" s="26" t="s">
        <v>1123</v>
      </c>
      <c r="M187" s="420" t="s">
        <v>1109</v>
      </c>
    </row>
    <row r="188" spans="1:13" s="69" customFormat="1" ht="75" customHeight="1">
      <c r="A188" s="24"/>
      <c r="B188" s="420" t="s">
        <v>1237</v>
      </c>
      <c r="C188" s="24" t="s">
        <v>12</v>
      </c>
      <c r="D188" s="440"/>
      <c r="E188" s="25" t="s">
        <v>523</v>
      </c>
      <c r="F188" s="26" t="s">
        <v>733</v>
      </c>
      <c r="G188" s="453" t="s">
        <v>733</v>
      </c>
      <c r="H188" s="453" t="s">
        <v>733</v>
      </c>
      <c r="I188" s="453">
        <v>474</v>
      </c>
      <c r="J188" s="453">
        <v>474</v>
      </c>
      <c r="K188" s="26" t="s">
        <v>7</v>
      </c>
      <c r="L188" s="26" t="s">
        <v>1124</v>
      </c>
      <c r="M188" s="420" t="s">
        <v>1238</v>
      </c>
    </row>
    <row r="189" spans="1:13" s="69" customFormat="1" ht="84.75" customHeight="1">
      <c r="A189" s="24"/>
      <c r="B189" s="420" t="s">
        <v>842</v>
      </c>
      <c r="C189" s="24" t="s">
        <v>12</v>
      </c>
      <c r="D189" s="440"/>
      <c r="E189" s="25" t="s">
        <v>523</v>
      </c>
      <c r="F189" s="453" t="s">
        <v>733</v>
      </c>
      <c r="G189" s="453" t="s">
        <v>733</v>
      </c>
      <c r="H189" s="453" t="s">
        <v>733</v>
      </c>
      <c r="I189" s="453">
        <v>10</v>
      </c>
      <c r="J189" s="453">
        <v>10</v>
      </c>
      <c r="K189" s="26" t="s">
        <v>5</v>
      </c>
      <c r="L189" s="26"/>
      <c r="M189" s="420" t="s">
        <v>1125</v>
      </c>
    </row>
    <row r="190" spans="1:13" s="69" customFormat="1" ht="61.5" customHeight="1">
      <c r="A190" s="24"/>
      <c r="B190" s="420" t="s">
        <v>843</v>
      </c>
      <c r="C190" s="24" t="s">
        <v>12</v>
      </c>
      <c r="D190" s="440"/>
      <c r="E190" s="25" t="s">
        <v>523</v>
      </c>
      <c r="F190" s="453" t="s">
        <v>733</v>
      </c>
      <c r="G190" s="453" t="s">
        <v>733</v>
      </c>
      <c r="H190" s="453" t="s">
        <v>733</v>
      </c>
      <c r="I190" s="453">
        <v>15</v>
      </c>
      <c r="J190" s="453">
        <v>15</v>
      </c>
      <c r="K190" s="26" t="s">
        <v>5</v>
      </c>
      <c r="L190" s="26"/>
      <c r="M190" s="420" t="s">
        <v>1126</v>
      </c>
    </row>
    <row r="191" spans="1:13" s="69" customFormat="1" ht="69" customHeight="1">
      <c r="A191" s="24"/>
      <c r="B191" s="420" t="s">
        <v>844</v>
      </c>
      <c r="C191" s="24" t="s">
        <v>12</v>
      </c>
      <c r="D191" s="440"/>
      <c r="E191" s="25" t="s">
        <v>523</v>
      </c>
      <c r="F191" s="453" t="s">
        <v>733</v>
      </c>
      <c r="G191" s="453" t="s">
        <v>733</v>
      </c>
      <c r="H191" s="453" t="s">
        <v>733</v>
      </c>
      <c r="I191" s="453">
        <v>600</v>
      </c>
      <c r="J191" s="453">
        <v>600</v>
      </c>
      <c r="K191" s="26" t="s">
        <v>5</v>
      </c>
      <c r="L191" s="26"/>
      <c r="M191" s="420" t="s">
        <v>1127</v>
      </c>
    </row>
    <row r="192" spans="1:13" s="69" customFormat="1" ht="87.75" customHeight="1">
      <c r="A192" s="24"/>
      <c r="B192" s="420" t="s">
        <v>845</v>
      </c>
      <c r="C192" s="24" t="s">
        <v>12</v>
      </c>
      <c r="D192" s="440"/>
      <c r="E192" s="25" t="s">
        <v>523</v>
      </c>
      <c r="F192" s="453" t="s">
        <v>733</v>
      </c>
      <c r="G192" s="453" t="s">
        <v>733</v>
      </c>
      <c r="H192" s="453" t="s">
        <v>733</v>
      </c>
      <c r="I192" s="453">
        <v>294</v>
      </c>
      <c r="J192" s="453">
        <v>294</v>
      </c>
      <c r="K192" s="26" t="s">
        <v>5</v>
      </c>
      <c r="L192" s="26"/>
      <c r="M192" s="420" t="s">
        <v>1128</v>
      </c>
    </row>
    <row r="193" spans="1:13" s="69" customFormat="1" ht="21" customHeight="1">
      <c r="A193" s="41"/>
      <c r="B193" s="118" t="s">
        <v>6</v>
      </c>
      <c r="C193" s="119"/>
      <c r="D193" s="119"/>
      <c r="E193" s="119"/>
      <c r="F193" s="119"/>
      <c r="G193" s="119"/>
      <c r="H193" s="119"/>
      <c r="I193" s="130">
        <f>SUM(I194:I196)</f>
        <v>2131.5</v>
      </c>
      <c r="J193" s="169">
        <f>SUM(J194:J196)</f>
        <v>2040.1</v>
      </c>
      <c r="K193" s="170"/>
      <c r="L193" s="171"/>
      <c r="M193" s="171"/>
    </row>
    <row r="194" spans="1:13" s="69" customFormat="1" ht="18.75" customHeight="1">
      <c r="A194" s="41"/>
      <c r="B194" s="118" t="s">
        <v>7</v>
      </c>
      <c r="C194" s="119"/>
      <c r="D194" s="119"/>
      <c r="E194" s="119"/>
      <c r="F194" s="119"/>
      <c r="G194" s="119"/>
      <c r="H194" s="119"/>
      <c r="I194" s="130">
        <f>I183+I184+I186+I187+I188</f>
        <v>1043.4</v>
      </c>
      <c r="J194" s="130">
        <f>J183+J184+J186+J187+J188</f>
        <v>1010.8</v>
      </c>
      <c r="K194" s="170"/>
      <c r="L194" s="171"/>
      <c r="M194" s="171"/>
    </row>
    <row r="195" spans="1:13" s="69" customFormat="1" ht="19.5" customHeight="1">
      <c r="A195" s="41"/>
      <c r="B195" s="118" t="s">
        <v>8</v>
      </c>
      <c r="C195" s="119"/>
      <c r="D195" s="119"/>
      <c r="E195" s="119"/>
      <c r="F195" s="119"/>
      <c r="G195" s="119"/>
      <c r="H195" s="119"/>
      <c r="I195" s="130">
        <f>I171+I172+I173+I174+I185</f>
        <v>169.1</v>
      </c>
      <c r="J195" s="130">
        <f>J171+J172+J173+J174+J185</f>
        <v>110.29999999999998</v>
      </c>
      <c r="K195" s="170"/>
      <c r="L195" s="171"/>
      <c r="M195" s="171"/>
    </row>
    <row r="196" spans="1:13" s="69" customFormat="1" ht="19.5" customHeight="1">
      <c r="A196" s="41"/>
      <c r="B196" s="118" t="s">
        <v>5</v>
      </c>
      <c r="C196" s="119"/>
      <c r="D196" s="119"/>
      <c r="E196" s="119"/>
      <c r="F196" s="119"/>
      <c r="G196" s="119"/>
      <c r="H196" s="119"/>
      <c r="I196" s="130">
        <f>I189+I190+I191+I192</f>
        <v>919</v>
      </c>
      <c r="J196" s="130">
        <f>J189+J190+J191+J192</f>
        <v>919</v>
      </c>
      <c r="K196" s="126"/>
      <c r="L196" s="123"/>
      <c r="M196" s="171"/>
    </row>
    <row r="197" spans="1:13" s="324" customFormat="1" ht="18.75" customHeight="1">
      <c r="A197" s="41"/>
      <c r="B197" s="761" t="s">
        <v>553</v>
      </c>
      <c r="C197" s="762"/>
      <c r="D197" s="762"/>
      <c r="E197" s="762"/>
      <c r="F197" s="762"/>
      <c r="G197" s="762"/>
      <c r="H197" s="762"/>
      <c r="I197" s="762"/>
      <c r="J197" s="762"/>
      <c r="K197" s="38"/>
      <c r="L197" s="70"/>
      <c r="M197" s="454"/>
    </row>
    <row r="198" spans="1:13" s="321" customFormat="1" ht="20.25" customHeight="1">
      <c r="A198" s="38"/>
      <c r="B198" s="708" t="s">
        <v>554</v>
      </c>
      <c r="C198" s="709"/>
      <c r="D198" s="709"/>
      <c r="E198" s="709"/>
      <c r="F198" s="709"/>
      <c r="G198" s="709"/>
      <c r="H198" s="709"/>
      <c r="I198" s="709"/>
      <c r="J198" s="710"/>
      <c r="K198" s="38"/>
      <c r="L198" s="70"/>
      <c r="M198" s="42"/>
    </row>
    <row r="199" spans="1:13" s="323" customFormat="1" ht="145.5" customHeight="1">
      <c r="A199" s="47"/>
      <c r="B199" s="438" t="s">
        <v>555</v>
      </c>
      <c r="C199" s="145" t="s">
        <v>193</v>
      </c>
      <c r="D199" s="235" t="s">
        <v>802</v>
      </c>
      <c r="E199" s="430" t="s">
        <v>458</v>
      </c>
      <c r="F199" s="145">
        <v>88</v>
      </c>
      <c r="G199" s="145"/>
      <c r="H199" s="145">
        <v>83.6</v>
      </c>
      <c r="I199" s="145" t="s">
        <v>733</v>
      </c>
      <c r="J199" s="145" t="s">
        <v>733</v>
      </c>
      <c r="K199" s="439" t="s">
        <v>733</v>
      </c>
      <c r="L199" s="439" t="s">
        <v>733</v>
      </c>
      <c r="M199" s="456" t="s">
        <v>1241</v>
      </c>
    </row>
    <row r="200" spans="1:13" s="323" customFormat="1" ht="37.5" customHeight="1">
      <c r="A200" s="47"/>
      <c r="B200" s="438" t="s">
        <v>846</v>
      </c>
      <c r="C200" s="145" t="s">
        <v>193</v>
      </c>
      <c r="D200" s="235" t="s">
        <v>802</v>
      </c>
      <c r="E200" s="430" t="s">
        <v>458</v>
      </c>
      <c r="F200" s="145">
        <v>24.8</v>
      </c>
      <c r="G200" s="145"/>
      <c r="H200" s="145" t="s">
        <v>1083</v>
      </c>
      <c r="I200" s="145"/>
      <c r="J200" s="145"/>
      <c r="K200" s="439"/>
      <c r="L200" s="439"/>
      <c r="M200" s="456" t="s">
        <v>1201</v>
      </c>
    </row>
    <row r="201" spans="1:13" s="323" customFormat="1" ht="50.25" customHeight="1">
      <c r="A201" s="47"/>
      <c r="B201" s="438" t="s">
        <v>556</v>
      </c>
      <c r="C201" s="419" t="s">
        <v>193</v>
      </c>
      <c r="D201" s="235" t="s">
        <v>802</v>
      </c>
      <c r="E201" s="430" t="s">
        <v>458</v>
      </c>
      <c r="F201" s="145">
        <v>100</v>
      </c>
      <c r="G201" s="145"/>
      <c r="H201" s="145">
        <v>103.5</v>
      </c>
      <c r="I201" s="145" t="s">
        <v>733</v>
      </c>
      <c r="J201" s="145" t="s">
        <v>733</v>
      </c>
      <c r="K201" s="439" t="s">
        <v>733</v>
      </c>
      <c r="L201" s="439" t="s">
        <v>733</v>
      </c>
      <c r="M201" s="166" t="s">
        <v>1192</v>
      </c>
    </row>
    <row r="202" spans="1:13" s="323" customFormat="1" ht="81.75" customHeight="1">
      <c r="A202" s="47"/>
      <c r="B202" s="436" t="s">
        <v>557</v>
      </c>
      <c r="C202" s="419" t="s">
        <v>272</v>
      </c>
      <c r="D202" s="235" t="s">
        <v>802</v>
      </c>
      <c r="E202" s="430" t="s">
        <v>458</v>
      </c>
      <c r="F202" s="145">
        <v>0</v>
      </c>
      <c r="G202" s="145"/>
      <c r="H202" s="145">
        <v>2</v>
      </c>
      <c r="I202" s="145" t="s">
        <v>733</v>
      </c>
      <c r="J202" s="145" t="s">
        <v>733</v>
      </c>
      <c r="K202" s="439" t="s">
        <v>733</v>
      </c>
      <c r="L202" s="439" t="s">
        <v>733</v>
      </c>
      <c r="M202" s="166" t="s">
        <v>1193</v>
      </c>
    </row>
    <row r="203" spans="1:13" s="71" customFormat="1" ht="21.75" customHeight="1">
      <c r="A203" s="38"/>
      <c r="B203" s="708" t="s">
        <v>3</v>
      </c>
      <c r="C203" s="709"/>
      <c r="D203" s="709"/>
      <c r="E203" s="709"/>
      <c r="F203" s="804"/>
      <c r="G203" s="804"/>
      <c r="H203" s="804"/>
      <c r="I203" s="804"/>
      <c r="J203" s="804"/>
      <c r="K203" s="709"/>
      <c r="L203" s="710"/>
      <c r="M203" s="70"/>
    </row>
    <row r="204" spans="1:13" s="323" customFormat="1" ht="119.25" customHeight="1">
      <c r="A204" s="24"/>
      <c r="B204" s="420" t="s">
        <v>558</v>
      </c>
      <c r="C204" s="24" t="s">
        <v>11</v>
      </c>
      <c r="D204" s="24"/>
      <c r="E204" s="25" t="s">
        <v>458</v>
      </c>
      <c r="F204" s="688" t="s">
        <v>313</v>
      </c>
      <c r="G204" s="689"/>
      <c r="H204" s="689"/>
      <c r="I204" s="689"/>
      <c r="J204" s="689"/>
      <c r="K204" s="690"/>
      <c r="L204" s="36" t="s">
        <v>4</v>
      </c>
      <c r="M204" s="51" t="s">
        <v>1174</v>
      </c>
    </row>
    <row r="205" spans="1:13" s="319" customFormat="1" ht="66" customHeight="1">
      <c r="A205" s="24"/>
      <c r="B205" s="421" t="s">
        <v>559</v>
      </c>
      <c r="C205" s="24" t="s">
        <v>11</v>
      </c>
      <c r="D205" s="24"/>
      <c r="E205" s="25" t="s">
        <v>458</v>
      </c>
      <c r="F205" s="688" t="s">
        <v>313</v>
      </c>
      <c r="G205" s="689"/>
      <c r="H205" s="689"/>
      <c r="I205" s="689"/>
      <c r="J205" s="689"/>
      <c r="K205" s="690"/>
      <c r="L205" s="36" t="s">
        <v>4</v>
      </c>
      <c r="M205" s="51" t="s">
        <v>1175</v>
      </c>
    </row>
    <row r="206" spans="1:13" s="319" customFormat="1" ht="208.5" customHeight="1">
      <c r="A206" s="83"/>
      <c r="B206" s="457" t="s">
        <v>560</v>
      </c>
      <c r="C206" s="458" t="s">
        <v>11</v>
      </c>
      <c r="D206" s="83"/>
      <c r="E206" s="83" t="s">
        <v>561</v>
      </c>
      <c r="F206" s="764" t="s">
        <v>313</v>
      </c>
      <c r="G206" s="765"/>
      <c r="H206" s="765"/>
      <c r="I206" s="765"/>
      <c r="J206" s="765"/>
      <c r="K206" s="766"/>
      <c r="L206" s="459" t="s">
        <v>4</v>
      </c>
      <c r="M206" s="65" t="s">
        <v>1176</v>
      </c>
    </row>
    <row r="207" spans="1:13" s="321" customFormat="1" ht="199.5" customHeight="1">
      <c r="A207" s="24"/>
      <c r="B207" s="35" t="s">
        <v>562</v>
      </c>
      <c r="C207" s="400" t="s">
        <v>563</v>
      </c>
      <c r="D207" s="24"/>
      <c r="E207" s="24" t="s">
        <v>561</v>
      </c>
      <c r="F207" s="688" t="s">
        <v>313</v>
      </c>
      <c r="G207" s="689"/>
      <c r="H207" s="689"/>
      <c r="I207" s="689"/>
      <c r="J207" s="689"/>
      <c r="K207" s="690"/>
      <c r="L207" s="36" t="s">
        <v>4</v>
      </c>
      <c r="M207" s="65" t="s">
        <v>1177</v>
      </c>
    </row>
    <row r="208" spans="1:13" s="319" customFormat="1" ht="201.75" customHeight="1">
      <c r="A208" s="24"/>
      <c r="B208" s="35" t="s">
        <v>564</v>
      </c>
      <c r="C208" s="400" t="s">
        <v>563</v>
      </c>
      <c r="D208" s="24"/>
      <c r="E208" s="24" t="s">
        <v>458</v>
      </c>
      <c r="F208" s="688" t="s">
        <v>313</v>
      </c>
      <c r="G208" s="689"/>
      <c r="H208" s="689"/>
      <c r="I208" s="689"/>
      <c r="J208" s="689"/>
      <c r="K208" s="690"/>
      <c r="L208" s="36" t="s">
        <v>4</v>
      </c>
      <c r="M208" s="65" t="s">
        <v>1239</v>
      </c>
    </row>
    <row r="209" spans="1:13" s="63" customFormat="1" ht="99" customHeight="1">
      <c r="A209" s="24"/>
      <c r="B209" s="72" t="s">
        <v>847</v>
      </c>
      <c r="C209" s="400" t="s">
        <v>272</v>
      </c>
      <c r="D209" s="24"/>
      <c r="E209" s="24" t="s">
        <v>848</v>
      </c>
      <c r="F209" s="688" t="s">
        <v>313</v>
      </c>
      <c r="G209" s="689"/>
      <c r="H209" s="689"/>
      <c r="I209" s="689"/>
      <c r="J209" s="689"/>
      <c r="K209" s="690"/>
      <c r="L209" s="36" t="s">
        <v>4</v>
      </c>
      <c r="M209" s="149" t="s">
        <v>1219</v>
      </c>
    </row>
    <row r="210" spans="1:13" s="319" customFormat="1" ht="68.25" customHeight="1">
      <c r="A210" s="24"/>
      <c r="B210" s="31" t="s">
        <v>565</v>
      </c>
      <c r="C210" s="24" t="s">
        <v>4</v>
      </c>
      <c r="D210" s="24"/>
      <c r="E210" s="24" t="s">
        <v>561</v>
      </c>
      <c r="F210" s="688" t="s">
        <v>313</v>
      </c>
      <c r="G210" s="689"/>
      <c r="H210" s="689"/>
      <c r="I210" s="689"/>
      <c r="J210" s="689"/>
      <c r="K210" s="690"/>
      <c r="L210" s="36" t="s">
        <v>4</v>
      </c>
      <c r="M210" s="460" t="s">
        <v>1072</v>
      </c>
    </row>
    <row r="211" spans="1:13" s="319" customFormat="1" ht="52.5" customHeight="1">
      <c r="A211" s="24"/>
      <c r="B211" s="31" t="s">
        <v>1155</v>
      </c>
      <c r="C211" s="24"/>
      <c r="D211" s="44"/>
      <c r="E211" s="24" t="s">
        <v>1156</v>
      </c>
      <c r="F211" s="688" t="s">
        <v>313</v>
      </c>
      <c r="G211" s="689"/>
      <c r="H211" s="689"/>
      <c r="I211" s="689"/>
      <c r="J211" s="689"/>
      <c r="K211" s="690"/>
      <c r="L211" s="461"/>
      <c r="M211" s="460" t="s">
        <v>1181</v>
      </c>
    </row>
    <row r="212" spans="1:13" s="319" customFormat="1" ht="81" customHeight="1">
      <c r="A212" s="24"/>
      <c r="B212" s="31" t="s">
        <v>1157</v>
      </c>
      <c r="C212" s="24" t="s">
        <v>1</v>
      </c>
      <c r="D212" s="44"/>
      <c r="E212" s="24" t="s">
        <v>458</v>
      </c>
      <c r="F212" s="29"/>
      <c r="G212" s="29"/>
      <c r="H212" s="29"/>
      <c r="I212" s="29">
        <v>1110.3</v>
      </c>
      <c r="J212" s="29">
        <v>1110.3</v>
      </c>
      <c r="K212" s="29" t="s">
        <v>7</v>
      </c>
      <c r="L212" s="461"/>
      <c r="M212" s="460" t="s">
        <v>1178</v>
      </c>
    </row>
    <row r="213" spans="1:13" s="319" customFormat="1" ht="69" customHeight="1">
      <c r="A213" s="24"/>
      <c r="B213" s="31" t="s">
        <v>849</v>
      </c>
      <c r="C213" s="38" t="s">
        <v>12</v>
      </c>
      <c r="D213" s="44"/>
      <c r="E213" s="24" t="s">
        <v>458</v>
      </c>
      <c r="F213" s="688"/>
      <c r="G213" s="689"/>
      <c r="H213" s="689"/>
      <c r="I213" s="689"/>
      <c r="J213" s="689"/>
      <c r="K213" s="690"/>
      <c r="L213" s="461"/>
      <c r="M213" s="460" t="s">
        <v>1179</v>
      </c>
    </row>
    <row r="214" spans="1:13" s="319" customFormat="1" ht="66.75" customHeight="1">
      <c r="A214" s="24"/>
      <c r="B214" s="49" t="s">
        <v>850</v>
      </c>
      <c r="C214" s="44" t="s">
        <v>12</v>
      </c>
      <c r="D214" s="44"/>
      <c r="E214" s="24" t="s">
        <v>458</v>
      </c>
      <c r="F214" s="29" t="s">
        <v>733</v>
      </c>
      <c r="G214" s="29" t="s">
        <v>733</v>
      </c>
      <c r="H214" s="29" t="s">
        <v>733</v>
      </c>
      <c r="I214" s="29">
        <v>250.6</v>
      </c>
      <c r="J214" s="29">
        <v>250.6</v>
      </c>
      <c r="K214" s="29" t="s">
        <v>7</v>
      </c>
      <c r="L214" s="461"/>
      <c r="M214" s="460" t="s">
        <v>1180</v>
      </c>
    </row>
    <row r="215" spans="1:13" s="32" customFormat="1" ht="20.25" customHeight="1">
      <c r="A215" s="41"/>
      <c r="B215" s="118" t="s">
        <v>6</v>
      </c>
      <c r="C215" s="119"/>
      <c r="D215" s="119"/>
      <c r="E215" s="119"/>
      <c r="F215" s="119"/>
      <c r="G215" s="119"/>
      <c r="H215" s="119"/>
      <c r="I215" s="130">
        <f>SUM(I216:I218)</f>
        <v>1360.8999999999999</v>
      </c>
      <c r="J215" s="169">
        <f>SUM(J216:J218)</f>
        <v>1360.8999999999999</v>
      </c>
      <c r="K215" s="170"/>
      <c r="L215" s="171"/>
      <c r="M215" s="172"/>
    </row>
    <row r="216" spans="1:13" s="32" customFormat="1" ht="22.5" customHeight="1">
      <c r="A216" s="41"/>
      <c r="B216" s="118" t="s">
        <v>7</v>
      </c>
      <c r="C216" s="119"/>
      <c r="D216" s="119"/>
      <c r="E216" s="119"/>
      <c r="F216" s="119"/>
      <c r="G216" s="119"/>
      <c r="H216" s="119"/>
      <c r="I216" s="130">
        <f>I212+I214</f>
        <v>1360.8999999999999</v>
      </c>
      <c r="J216" s="130">
        <f>J212+J214</f>
        <v>1360.8999999999999</v>
      </c>
      <c r="K216" s="170"/>
      <c r="L216" s="171"/>
      <c r="M216" s="123"/>
    </row>
    <row r="217" spans="1:13" s="69" customFormat="1" ht="20.25" customHeight="1">
      <c r="A217" s="41"/>
      <c r="B217" s="118" t="s">
        <v>8</v>
      </c>
      <c r="C217" s="119"/>
      <c r="D217" s="119"/>
      <c r="E217" s="119"/>
      <c r="F217" s="119"/>
      <c r="G217" s="119"/>
      <c r="H217" s="119"/>
      <c r="I217" s="130">
        <v>0</v>
      </c>
      <c r="J217" s="169">
        <v>0</v>
      </c>
      <c r="K217" s="170"/>
      <c r="L217" s="171"/>
      <c r="M217" s="171"/>
    </row>
    <row r="218" spans="1:13" s="69" customFormat="1" ht="17.25" customHeight="1">
      <c r="A218" s="41"/>
      <c r="B218" s="118" t="s">
        <v>5</v>
      </c>
      <c r="C218" s="119"/>
      <c r="D218" s="119"/>
      <c r="E218" s="119"/>
      <c r="F218" s="119"/>
      <c r="G218" s="119"/>
      <c r="H218" s="119"/>
      <c r="I218" s="130">
        <v>0</v>
      </c>
      <c r="J218" s="169">
        <v>0</v>
      </c>
      <c r="K218" s="126"/>
      <c r="L218" s="123"/>
      <c r="M218" s="171"/>
    </row>
    <row r="219" spans="1:13" s="69" customFormat="1" ht="21" customHeight="1">
      <c r="A219" s="41"/>
      <c r="B219" s="691" t="s">
        <v>566</v>
      </c>
      <c r="C219" s="692"/>
      <c r="D219" s="692"/>
      <c r="E219" s="692"/>
      <c r="F219" s="692"/>
      <c r="G219" s="692"/>
      <c r="H219" s="692"/>
      <c r="I219" s="692"/>
      <c r="J219" s="692"/>
      <c r="K219" s="692"/>
      <c r="L219" s="692"/>
      <c r="M219" s="693"/>
    </row>
    <row r="220" spans="1:13" s="32" customFormat="1" ht="26.25" customHeight="1">
      <c r="A220" s="41"/>
      <c r="B220" s="691" t="s">
        <v>567</v>
      </c>
      <c r="C220" s="692"/>
      <c r="D220" s="692"/>
      <c r="E220" s="692"/>
      <c r="F220" s="692"/>
      <c r="G220" s="692"/>
      <c r="H220" s="692"/>
      <c r="I220" s="692"/>
      <c r="J220" s="692"/>
      <c r="K220" s="692"/>
      <c r="L220" s="692"/>
      <c r="M220" s="693"/>
    </row>
    <row r="221" spans="1:13" s="321" customFormat="1" ht="57" customHeight="1">
      <c r="A221" s="41"/>
      <c r="B221" s="462" t="s">
        <v>737</v>
      </c>
      <c r="C221" s="173" t="s">
        <v>1</v>
      </c>
      <c r="D221" s="235" t="s">
        <v>802</v>
      </c>
      <c r="E221" s="174" t="s">
        <v>462</v>
      </c>
      <c r="F221" s="174">
        <v>210000</v>
      </c>
      <c r="G221" s="174"/>
      <c r="H221" s="174" t="s">
        <v>1083</v>
      </c>
      <c r="I221" s="174" t="s">
        <v>733</v>
      </c>
      <c r="J221" s="145" t="s">
        <v>733</v>
      </c>
      <c r="K221" s="168" t="s">
        <v>733</v>
      </c>
      <c r="L221" s="168" t="s">
        <v>733</v>
      </c>
      <c r="M221" s="166" t="s">
        <v>1200</v>
      </c>
    </row>
    <row r="222" spans="1:13" s="321" customFormat="1" ht="82.5" customHeight="1">
      <c r="A222" s="41"/>
      <c r="B222" s="462" t="s">
        <v>736</v>
      </c>
      <c r="C222" s="173" t="s">
        <v>193</v>
      </c>
      <c r="D222" s="235" t="s">
        <v>805</v>
      </c>
      <c r="E222" s="174" t="s">
        <v>458</v>
      </c>
      <c r="F222" s="174">
        <v>78</v>
      </c>
      <c r="G222" s="174"/>
      <c r="H222" s="174" t="s">
        <v>1083</v>
      </c>
      <c r="I222" s="174" t="s">
        <v>733</v>
      </c>
      <c r="J222" s="145" t="s">
        <v>733</v>
      </c>
      <c r="K222" s="168" t="s">
        <v>733</v>
      </c>
      <c r="L222" s="168" t="s">
        <v>733</v>
      </c>
      <c r="M222" s="166" t="s">
        <v>1209</v>
      </c>
    </row>
    <row r="223" spans="1:13" s="32" customFormat="1" ht="24" customHeight="1">
      <c r="A223" s="41"/>
      <c r="B223" s="708" t="s">
        <v>3</v>
      </c>
      <c r="C223" s="709"/>
      <c r="D223" s="709"/>
      <c r="E223" s="709"/>
      <c r="F223" s="709"/>
      <c r="G223" s="709"/>
      <c r="H223" s="709"/>
      <c r="I223" s="709"/>
      <c r="J223" s="709"/>
      <c r="K223" s="709"/>
      <c r="L223" s="710"/>
      <c r="M223" s="42"/>
    </row>
    <row r="224" spans="1:13" s="321" customFormat="1" ht="145.5" customHeight="1">
      <c r="A224" s="38"/>
      <c r="B224" s="31" t="s">
        <v>568</v>
      </c>
      <c r="C224" s="41" t="s">
        <v>4</v>
      </c>
      <c r="D224" s="24"/>
      <c r="E224" s="38" t="s">
        <v>462</v>
      </c>
      <c r="F224" s="688" t="s">
        <v>313</v>
      </c>
      <c r="G224" s="689"/>
      <c r="H224" s="689"/>
      <c r="I224" s="689"/>
      <c r="J224" s="689"/>
      <c r="K224" s="690"/>
      <c r="L224" s="36" t="s">
        <v>4</v>
      </c>
      <c r="M224" s="149" t="s">
        <v>1101</v>
      </c>
    </row>
    <row r="225" spans="1:13" s="321" customFormat="1" ht="272.25" customHeight="1">
      <c r="A225" s="53"/>
      <c r="B225" s="399" t="s">
        <v>851</v>
      </c>
      <c r="C225" s="41"/>
      <c r="D225" s="24"/>
      <c r="E225" s="38" t="s">
        <v>462</v>
      </c>
      <c r="F225" s="688" t="s">
        <v>313</v>
      </c>
      <c r="G225" s="689"/>
      <c r="H225" s="689"/>
      <c r="I225" s="689"/>
      <c r="J225" s="689"/>
      <c r="K225" s="690"/>
      <c r="L225" s="36"/>
      <c r="M225" s="149" t="s">
        <v>1307</v>
      </c>
    </row>
    <row r="226" spans="1:13" s="32" customFormat="1" ht="85.5" customHeight="1">
      <c r="A226" s="53"/>
      <c r="B226" s="51" t="s">
        <v>569</v>
      </c>
      <c r="C226" s="41" t="s">
        <v>4</v>
      </c>
      <c r="D226" s="24"/>
      <c r="E226" s="38" t="s">
        <v>462</v>
      </c>
      <c r="F226" s="688" t="s">
        <v>313</v>
      </c>
      <c r="G226" s="689"/>
      <c r="H226" s="689"/>
      <c r="I226" s="689"/>
      <c r="J226" s="689"/>
      <c r="K226" s="690"/>
      <c r="L226" s="36" t="s">
        <v>4</v>
      </c>
      <c r="M226" s="149" t="s">
        <v>1240</v>
      </c>
    </row>
    <row r="227" spans="1:13" s="321" customFormat="1" ht="194.25" customHeight="1">
      <c r="A227" s="38"/>
      <c r="B227" s="51" t="s">
        <v>570</v>
      </c>
      <c r="C227" s="41" t="s">
        <v>4</v>
      </c>
      <c r="D227" s="24"/>
      <c r="E227" s="38" t="s">
        <v>462</v>
      </c>
      <c r="F227" s="688" t="s">
        <v>313</v>
      </c>
      <c r="G227" s="689"/>
      <c r="H227" s="689"/>
      <c r="I227" s="689"/>
      <c r="J227" s="689"/>
      <c r="K227" s="690"/>
      <c r="L227" s="36" t="s">
        <v>4</v>
      </c>
      <c r="M227" s="149" t="s">
        <v>1308</v>
      </c>
    </row>
    <row r="228" spans="1:13" s="73" customFormat="1" ht="21.75" customHeight="1">
      <c r="A228" s="41"/>
      <c r="B228" s="118" t="s">
        <v>6</v>
      </c>
      <c r="C228" s="119"/>
      <c r="D228" s="121"/>
      <c r="E228" s="126"/>
      <c r="F228" s="126"/>
      <c r="G228" s="126"/>
      <c r="H228" s="126"/>
      <c r="I228" s="135">
        <v>0</v>
      </c>
      <c r="J228" s="135">
        <v>0</v>
      </c>
      <c r="K228" s="126"/>
      <c r="L228" s="123"/>
      <c r="M228" s="123"/>
    </row>
    <row r="229" spans="1:13" s="73" customFormat="1" ht="18.75" customHeight="1">
      <c r="A229" s="41"/>
      <c r="B229" s="118" t="s">
        <v>7</v>
      </c>
      <c r="C229" s="119"/>
      <c r="D229" s="121"/>
      <c r="E229" s="126"/>
      <c r="F229" s="126"/>
      <c r="G229" s="126"/>
      <c r="H229" s="126"/>
      <c r="I229" s="135">
        <v>0</v>
      </c>
      <c r="J229" s="135">
        <v>0</v>
      </c>
      <c r="K229" s="126"/>
      <c r="L229" s="123"/>
      <c r="M229" s="123"/>
    </row>
    <row r="230" spans="1:13" s="73" customFormat="1" ht="15.75">
      <c r="A230" s="41"/>
      <c r="B230" s="118" t="s">
        <v>8</v>
      </c>
      <c r="C230" s="119"/>
      <c r="D230" s="121"/>
      <c r="E230" s="126"/>
      <c r="F230" s="126"/>
      <c r="G230" s="126"/>
      <c r="H230" s="126"/>
      <c r="I230" s="135">
        <v>0</v>
      </c>
      <c r="J230" s="135">
        <v>0</v>
      </c>
      <c r="K230" s="126"/>
      <c r="L230" s="123"/>
      <c r="M230" s="123"/>
    </row>
    <row r="231" spans="1:13" s="73" customFormat="1" ht="15.75">
      <c r="A231" s="41"/>
      <c r="B231" s="118" t="s">
        <v>5</v>
      </c>
      <c r="C231" s="119"/>
      <c r="D231" s="121"/>
      <c r="E231" s="126"/>
      <c r="F231" s="126"/>
      <c r="G231" s="126"/>
      <c r="H231" s="126"/>
      <c r="I231" s="135">
        <v>0</v>
      </c>
      <c r="J231" s="135">
        <v>0</v>
      </c>
      <c r="K231" s="126"/>
      <c r="L231" s="123"/>
      <c r="M231" s="123"/>
    </row>
    <row r="232" spans="1:13" s="73" customFormat="1" ht="18" customHeight="1">
      <c r="A232" s="74"/>
      <c r="B232" s="672" t="s">
        <v>571</v>
      </c>
      <c r="C232" s="673"/>
      <c r="D232" s="673"/>
      <c r="E232" s="673"/>
      <c r="F232" s="673"/>
      <c r="G232" s="673"/>
      <c r="H232" s="673"/>
      <c r="I232" s="673"/>
      <c r="J232" s="673"/>
      <c r="K232" s="673"/>
      <c r="L232" s="673"/>
      <c r="M232" s="674"/>
    </row>
    <row r="233" spans="1:13" s="73" customFormat="1" ht="19.5" customHeight="1">
      <c r="A233" s="53"/>
      <c r="B233" s="691" t="s">
        <v>572</v>
      </c>
      <c r="C233" s="692"/>
      <c r="D233" s="845"/>
      <c r="E233" s="692"/>
      <c r="F233" s="692"/>
      <c r="G233" s="692"/>
      <c r="H233" s="692"/>
      <c r="I233" s="692"/>
      <c r="J233" s="692"/>
      <c r="K233" s="692"/>
      <c r="L233" s="692"/>
      <c r="M233" s="693"/>
    </row>
    <row r="234" spans="1:13" s="321" customFormat="1" ht="298.5" customHeight="1">
      <c r="A234" s="38"/>
      <c r="B234" s="404" t="s">
        <v>573</v>
      </c>
      <c r="C234" s="233" t="s">
        <v>193</v>
      </c>
      <c r="D234" s="235" t="s">
        <v>805</v>
      </c>
      <c r="E234" s="429" t="s">
        <v>462</v>
      </c>
      <c r="F234" s="429">
        <v>100.5</v>
      </c>
      <c r="G234" s="429"/>
      <c r="H234" s="429">
        <v>105.5</v>
      </c>
      <c r="I234" s="429" t="s">
        <v>733</v>
      </c>
      <c r="J234" s="145" t="s">
        <v>733</v>
      </c>
      <c r="K234" s="175" t="s">
        <v>733</v>
      </c>
      <c r="L234" s="175" t="s">
        <v>733</v>
      </c>
      <c r="M234" s="401" t="s">
        <v>1202</v>
      </c>
    </row>
    <row r="235" spans="1:13" s="321" customFormat="1" ht="184.5" customHeight="1">
      <c r="A235" s="38"/>
      <c r="B235" s="401" t="s">
        <v>574</v>
      </c>
      <c r="C235" s="233" t="s">
        <v>193</v>
      </c>
      <c r="D235" s="235" t="s">
        <v>802</v>
      </c>
      <c r="E235" s="429" t="s">
        <v>462</v>
      </c>
      <c r="F235" s="429">
        <v>31.5</v>
      </c>
      <c r="G235" s="429"/>
      <c r="H235" s="429">
        <v>14</v>
      </c>
      <c r="I235" s="429" t="s">
        <v>733</v>
      </c>
      <c r="J235" s="145" t="s">
        <v>733</v>
      </c>
      <c r="K235" s="175" t="s">
        <v>733</v>
      </c>
      <c r="L235" s="175" t="s">
        <v>733</v>
      </c>
      <c r="M235" s="401" t="s">
        <v>1194</v>
      </c>
    </row>
    <row r="236" spans="1:13" s="71" customFormat="1" ht="175.5" customHeight="1">
      <c r="A236" s="426"/>
      <c r="B236" s="464" t="s">
        <v>1080</v>
      </c>
      <c r="C236" s="465" t="s">
        <v>193</v>
      </c>
      <c r="D236" s="443" t="s">
        <v>805</v>
      </c>
      <c r="E236" s="239" t="s">
        <v>462</v>
      </c>
      <c r="F236" s="239">
        <v>101</v>
      </c>
      <c r="G236" s="239"/>
      <c r="H236" s="239">
        <v>100.7</v>
      </c>
      <c r="I236" s="239" t="s">
        <v>733</v>
      </c>
      <c r="J236" s="418" t="s">
        <v>733</v>
      </c>
      <c r="K236" s="466" t="s">
        <v>733</v>
      </c>
      <c r="L236" s="466" t="s">
        <v>733</v>
      </c>
      <c r="M236" s="464" t="s">
        <v>1242</v>
      </c>
    </row>
    <row r="237" spans="1:13" s="32" customFormat="1" ht="57" customHeight="1">
      <c r="A237" s="38"/>
      <c r="B237" s="404" t="s">
        <v>575</v>
      </c>
      <c r="C237" s="233" t="s">
        <v>193</v>
      </c>
      <c r="D237" s="235" t="s">
        <v>802</v>
      </c>
      <c r="E237" s="429" t="s">
        <v>462</v>
      </c>
      <c r="F237" s="429">
        <v>7</v>
      </c>
      <c r="G237" s="429"/>
      <c r="H237" s="429" t="s">
        <v>1083</v>
      </c>
      <c r="I237" s="429" t="s">
        <v>733</v>
      </c>
      <c r="J237" s="145" t="s">
        <v>733</v>
      </c>
      <c r="K237" s="175" t="s">
        <v>733</v>
      </c>
      <c r="L237" s="175" t="s">
        <v>733</v>
      </c>
      <c r="M237" s="401" t="s">
        <v>1203</v>
      </c>
    </row>
    <row r="238" spans="1:13" s="321" customFormat="1" ht="68.25" customHeight="1">
      <c r="A238" s="38"/>
      <c r="B238" s="464" t="s">
        <v>576</v>
      </c>
      <c r="C238" s="233" t="s">
        <v>193</v>
      </c>
      <c r="D238" s="235" t="s">
        <v>805</v>
      </c>
      <c r="E238" s="429" t="s">
        <v>462</v>
      </c>
      <c r="F238" s="429">
        <v>0.5</v>
      </c>
      <c r="G238" s="429"/>
      <c r="H238" s="429" t="s">
        <v>1083</v>
      </c>
      <c r="I238" s="429" t="s">
        <v>733</v>
      </c>
      <c r="J238" s="145" t="s">
        <v>733</v>
      </c>
      <c r="K238" s="175" t="s">
        <v>733</v>
      </c>
      <c r="L238" s="175" t="s">
        <v>733</v>
      </c>
      <c r="M238" s="401" t="s">
        <v>1203</v>
      </c>
    </row>
    <row r="239" spans="1:13" s="321" customFormat="1" ht="58.5" customHeight="1">
      <c r="A239" s="38"/>
      <c r="B239" s="464" t="s">
        <v>852</v>
      </c>
      <c r="C239" s="233"/>
      <c r="D239" s="235" t="s">
        <v>802</v>
      </c>
      <c r="E239" s="429" t="s">
        <v>462</v>
      </c>
      <c r="F239" s="429">
        <v>101</v>
      </c>
      <c r="G239" s="429"/>
      <c r="H239" s="429">
        <v>58.1</v>
      </c>
      <c r="I239" s="429"/>
      <c r="J239" s="145"/>
      <c r="K239" s="175"/>
      <c r="L239" s="175"/>
      <c r="M239" s="401" t="s">
        <v>1207</v>
      </c>
    </row>
    <row r="240" spans="1:13" s="321" customFormat="1" ht="252.75" customHeight="1">
      <c r="A240" s="38"/>
      <c r="B240" s="330" t="s">
        <v>577</v>
      </c>
      <c r="C240" s="465" t="s">
        <v>578</v>
      </c>
      <c r="D240" s="235" t="s">
        <v>808</v>
      </c>
      <c r="E240" s="429" t="s">
        <v>579</v>
      </c>
      <c r="F240" s="429">
        <v>5</v>
      </c>
      <c r="G240" s="429"/>
      <c r="H240" s="429">
        <v>9</v>
      </c>
      <c r="I240" s="429" t="s">
        <v>733</v>
      </c>
      <c r="J240" s="145" t="s">
        <v>733</v>
      </c>
      <c r="K240" s="175" t="s">
        <v>733</v>
      </c>
      <c r="L240" s="175" t="s">
        <v>733</v>
      </c>
      <c r="M240" s="464" t="s">
        <v>1206</v>
      </c>
    </row>
    <row r="241" spans="1:13" s="32" customFormat="1" ht="21.75" customHeight="1">
      <c r="A241" s="38"/>
      <c r="B241" s="708" t="s">
        <v>3</v>
      </c>
      <c r="C241" s="709"/>
      <c r="D241" s="804"/>
      <c r="E241" s="709"/>
      <c r="F241" s="709"/>
      <c r="G241" s="709"/>
      <c r="H241" s="709"/>
      <c r="I241" s="709"/>
      <c r="J241" s="709"/>
      <c r="K241" s="709"/>
      <c r="L241" s="709"/>
      <c r="M241" s="710"/>
    </row>
    <row r="242" spans="1:13" s="32" customFormat="1" ht="51" customHeight="1">
      <c r="A242" s="38">
        <v>77</v>
      </c>
      <c r="B242" s="65" t="s">
        <v>580</v>
      </c>
      <c r="C242" s="38" t="s">
        <v>11</v>
      </c>
      <c r="D242" s="83"/>
      <c r="E242" s="467" t="s">
        <v>462</v>
      </c>
      <c r="F242" s="688" t="s">
        <v>313</v>
      </c>
      <c r="G242" s="689"/>
      <c r="H242" s="689"/>
      <c r="I242" s="689"/>
      <c r="J242" s="689"/>
      <c r="K242" s="690"/>
      <c r="L242" s="459" t="s">
        <v>4</v>
      </c>
      <c r="M242" s="31" t="s">
        <v>1102</v>
      </c>
    </row>
    <row r="243" spans="1:13" s="32" customFormat="1" ht="149.25" customHeight="1">
      <c r="A243" s="38">
        <v>78</v>
      </c>
      <c r="B243" s="37" t="s">
        <v>581</v>
      </c>
      <c r="C243" s="38" t="s">
        <v>11</v>
      </c>
      <c r="D243" s="24"/>
      <c r="E243" s="24" t="s">
        <v>462</v>
      </c>
      <c r="F243" s="688" t="s">
        <v>582</v>
      </c>
      <c r="G243" s="689"/>
      <c r="H243" s="689"/>
      <c r="I243" s="689"/>
      <c r="J243" s="689"/>
      <c r="K243" s="690"/>
      <c r="L243" s="36" t="s">
        <v>4</v>
      </c>
      <c r="M243" s="31" t="s">
        <v>1081</v>
      </c>
    </row>
    <row r="244" spans="1:13" s="32" customFormat="1" ht="346.5" customHeight="1">
      <c r="A244" s="38">
        <v>79</v>
      </c>
      <c r="B244" s="421" t="s">
        <v>583</v>
      </c>
      <c r="C244" s="38" t="s">
        <v>11</v>
      </c>
      <c r="D244" s="24"/>
      <c r="E244" s="24" t="s">
        <v>462</v>
      </c>
      <c r="F244" s="688" t="s">
        <v>582</v>
      </c>
      <c r="G244" s="689"/>
      <c r="H244" s="689"/>
      <c r="I244" s="689"/>
      <c r="J244" s="689"/>
      <c r="K244" s="690"/>
      <c r="L244" s="36" t="s">
        <v>4</v>
      </c>
      <c r="M244" s="463" t="s">
        <v>1247</v>
      </c>
    </row>
    <row r="245" spans="1:13" s="32" customFormat="1" ht="260.25" customHeight="1">
      <c r="A245" s="38"/>
      <c r="B245" s="421" t="s">
        <v>640</v>
      </c>
      <c r="C245" s="30" t="s">
        <v>11</v>
      </c>
      <c r="D245" s="30"/>
      <c r="E245" s="25" t="s">
        <v>584</v>
      </c>
      <c r="F245" s="688" t="s">
        <v>96</v>
      </c>
      <c r="G245" s="689"/>
      <c r="H245" s="689"/>
      <c r="I245" s="689"/>
      <c r="J245" s="689"/>
      <c r="K245" s="690"/>
      <c r="L245" s="36"/>
      <c r="M245" s="31" t="s">
        <v>1309</v>
      </c>
    </row>
    <row r="246" spans="1:13" s="32" customFormat="1" ht="53.25" customHeight="1">
      <c r="A246" s="679">
        <v>80</v>
      </c>
      <c r="B246" s="683" t="s">
        <v>853</v>
      </c>
      <c r="C246" s="677" t="s">
        <v>1</v>
      </c>
      <c r="D246" s="742"/>
      <c r="E246" s="675" t="s">
        <v>854</v>
      </c>
      <c r="F246" s="29" t="s">
        <v>733</v>
      </c>
      <c r="G246" s="29" t="s">
        <v>733</v>
      </c>
      <c r="H246" s="29" t="s">
        <v>733</v>
      </c>
      <c r="I246" s="29">
        <v>777.9</v>
      </c>
      <c r="J246" s="29">
        <v>777.9</v>
      </c>
      <c r="K246" s="29" t="s">
        <v>7</v>
      </c>
      <c r="L246" s="36" t="s">
        <v>4</v>
      </c>
      <c r="M246" s="694" t="s">
        <v>1243</v>
      </c>
    </row>
    <row r="247" spans="1:13" s="32" customFormat="1" ht="65.25" customHeight="1">
      <c r="A247" s="680"/>
      <c r="B247" s="684"/>
      <c r="C247" s="678"/>
      <c r="D247" s="743"/>
      <c r="E247" s="676"/>
      <c r="F247" s="29" t="s">
        <v>733</v>
      </c>
      <c r="G247" s="29" t="s">
        <v>733</v>
      </c>
      <c r="H247" s="29" t="s">
        <v>733</v>
      </c>
      <c r="I247" s="29">
        <v>1.4</v>
      </c>
      <c r="J247" s="29">
        <v>1.4</v>
      </c>
      <c r="K247" s="29" t="s">
        <v>8</v>
      </c>
      <c r="L247" s="36"/>
      <c r="M247" s="695"/>
    </row>
    <row r="248" spans="1:13" s="32" customFormat="1" ht="342.75" customHeight="1">
      <c r="A248" s="74"/>
      <c r="B248" s="154" t="s">
        <v>855</v>
      </c>
      <c r="C248" s="50" t="s">
        <v>4</v>
      </c>
      <c r="D248" s="50"/>
      <c r="E248" s="24" t="s">
        <v>462</v>
      </c>
      <c r="F248" s="688" t="s">
        <v>96</v>
      </c>
      <c r="G248" s="689"/>
      <c r="H248" s="689"/>
      <c r="I248" s="689"/>
      <c r="J248" s="689"/>
      <c r="K248" s="690"/>
      <c r="L248" s="36"/>
      <c r="M248" s="463" t="s">
        <v>1248</v>
      </c>
    </row>
    <row r="249" spans="1:13" s="32" customFormat="1" ht="97.5" customHeight="1">
      <c r="A249" s="24">
        <v>84</v>
      </c>
      <c r="B249" s="43" t="s">
        <v>585</v>
      </c>
      <c r="C249" s="30" t="s">
        <v>11</v>
      </c>
      <c r="D249" s="30"/>
      <c r="E249" s="30" t="s">
        <v>462</v>
      </c>
      <c r="F249" s="756" t="s">
        <v>96</v>
      </c>
      <c r="G249" s="757"/>
      <c r="H249" s="757"/>
      <c r="I249" s="757"/>
      <c r="J249" s="757"/>
      <c r="K249" s="758"/>
      <c r="L249" s="36" t="s">
        <v>4</v>
      </c>
      <c r="M249" s="455" t="s">
        <v>1108</v>
      </c>
    </row>
    <row r="250" spans="1:13" s="32" customFormat="1" ht="345.75" customHeight="1">
      <c r="A250" s="50"/>
      <c r="B250" s="43" t="s">
        <v>1282</v>
      </c>
      <c r="C250" s="30" t="s">
        <v>11</v>
      </c>
      <c r="D250" s="30"/>
      <c r="E250" s="30" t="s">
        <v>462</v>
      </c>
      <c r="F250" s="756" t="s">
        <v>96</v>
      </c>
      <c r="G250" s="757"/>
      <c r="H250" s="757"/>
      <c r="I250" s="757"/>
      <c r="J250" s="757"/>
      <c r="K250" s="758"/>
      <c r="L250" s="36"/>
      <c r="M250" s="455" t="s">
        <v>1283</v>
      </c>
    </row>
    <row r="251" spans="1:13" s="32" customFormat="1" ht="151.5" customHeight="1">
      <c r="A251" s="50">
        <v>85</v>
      </c>
      <c r="B251" s="43" t="s">
        <v>712</v>
      </c>
      <c r="C251" s="82" t="s">
        <v>11</v>
      </c>
      <c r="D251" s="30"/>
      <c r="E251" s="24" t="s">
        <v>579</v>
      </c>
      <c r="F251" s="756" t="s">
        <v>713</v>
      </c>
      <c r="G251" s="757"/>
      <c r="H251" s="757"/>
      <c r="I251" s="757"/>
      <c r="J251" s="757"/>
      <c r="K251" s="758"/>
      <c r="L251" s="36"/>
      <c r="M251" s="91" t="s">
        <v>1208</v>
      </c>
    </row>
    <row r="252" spans="1:13" s="32" customFormat="1" ht="21.75" customHeight="1">
      <c r="A252" s="50"/>
      <c r="B252" s="118" t="s">
        <v>6</v>
      </c>
      <c r="C252" s="176"/>
      <c r="D252" s="176"/>
      <c r="E252" s="176"/>
      <c r="F252" s="177"/>
      <c r="G252" s="177"/>
      <c r="H252" s="177"/>
      <c r="I252" s="134">
        <f>SUM(I253:I255)</f>
        <v>779.3</v>
      </c>
      <c r="J252" s="134">
        <f>SUM(J253:J255)</f>
        <v>779.3</v>
      </c>
      <c r="K252" s="118"/>
      <c r="L252" s="118"/>
      <c r="M252" s="123"/>
    </row>
    <row r="253" spans="1:13" s="32" customFormat="1" ht="18" customHeight="1">
      <c r="A253" s="50"/>
      <c r="B253" s="118" t="s">
        <v>7</v>
      </c>
      <c r="C253" s="176"/>
      <c r="D253" s="176"/>
      <c r="E253" s="176"/>
      <c r="F253" s="177"/>
      <c r="G253" s="177"/>
      <c r="H253" s="177"/>
      <c r="I253" s="134">
        <f>I246</f>
        <v>777.9</v>
      </c>
      <c r="J253" s="134">
        <f>J246</f>
        <v>777.9</v>
      </c>
      <c r="K253" s="118"/>
      <c r="L253" s="118"/>
      <c r="M253" s="123"/>
    </row>
    <row r="254" spans="1:13" s="32" customFormat="1" ht="19.5" customHeight="1">
      <c r="A254" s="50"/>
      <c r="B254" s="118" t="s">
        <v>8</v>
      </c>
      <c r="C254" s="176"/>
      <c r="D254" s="176"/>
      <c r="E254" s="176"/>
      <c r="F254" s="177"/>
      <c r="G254" s="177"/>
      <c r="H254" s="177"/>
      <c r="I254" s="134">
        <f>I247</f>
        <v>1.4</v>
      </c>
      <c r="J254" s="134">
        <f>J247</f>
        <v>1.4</v>
      </c>
      <c r="K254" s="118"/>
      <c r="L254" s="118"/>
      <c r="M254" s="123"/>
    </row>
    <row r="255" spans="1:13" s="32" customFormat="1" ht="21" customHeight="1">
      <c r="A255" s="50"/>
      <c r="B255" s="118" t="s">
        <v>5</v>
      </c>
      <c r="C255" s="176"/>
      <c r="D255" s="176"/>
      <c r="E255" s="176"/>
      <c r="F255" s="176"/>
      <c r="G255" s="176"/>
      <c r="H255" s="176"/>
      <c r="I255" s="134">
        <v>0</v>
      </c>
      <c r="J255" s="134">
        <v>0</v>
      </c>
      <c r="K255" s="118"/>
      <c r="L255" s="118"/>
      <c r="M255" s="123"/>
    </row>
    <row r="256" spans="1:13" s="95" customFormat="1" ht="19.5" customHeight="1">
      <c r="A256" s="161"/>
      <c r="B256" s="794" t="s">
        <v>642</v>
      </c>
      <c r="C256" s="795"/>
      <c r="D256" s="795"/>
      <c r="E256" s="795"/>
      <c r="F256" s="795"/>
      <c r="G256" s="795"/>
      <c r="H256" s="795"/>
      <c r="I256" s="795"/>
      <c r="J256" s="795"/>
      <c r="K256" s="795"/>
      <c r="L256" s="795"/>
      <c r="M256" s="796"/>
    </row>
    <row r="257" spans="1:13" s="32" customFormat="1" ht="18" customHeight="1">
      <c r="A257" s="75"/>
      <c r="B257" s="791" t="s">
        <v>643</v>
      </c>
      <c r="C257" s="792"/>
      <c r="D257" s="792"/>
      <c r="E257" s="792"/>
      <c r="F257" s="792"/>
      <c r="G257" s="792"/>
      <c r="H257" s="792"/>
      <c r="I257" s="792"/>
      <c r="J257" s="792"/>
      <c r="K257" s="792"/>
      <c r="L257" s="792"/>
      <c r="M257" s="793"/>
    </row>
    <row r="258" spans="1:13" s="32" customFormat="1" ht="17.25" customHeight="1">
      <c r="A258" s="75"/>
      <c r="B258" s="736" t="s">
        <v>745</v>
      </c>
      <c r="C258" s="737"/>
      <c r="D258" s="737"/>
      <c r="E258" s="737"/>
      <c r="F258" s="737"/>
      <c r="G258" s="737"/>
      <c r="H258" s="737"/>
      <c r="I258" s="737"/>
      <c r="J258" s="737"/>
      <c r="K258" s="737"/>
      <c r="L258" s="737"/>
      <c r="M258" s="738"/>
    </row>
    <row r="259" spans="1:13" s="32" customFormat="1" ht="21.75" customHeight="1">
      <c r="A259" s="75"/>
      <c r="B259" s="52" t="s">
        <v>586</v>
      </c>
      <c r="C259" s="76"/>
      <c r="D259" s="76"/>
      <c r="E259" s="76"/>
      <c r="F259" s="76"/>
      <c r="G259" s="76"/>
      <c r="H259" s="76"/>
      <c r="I259" s="41"/>
      <c r="J259" s="41"/>
      <c r="K259" s="41"/>
      <c r="L259" s="41"/>
      <c r="M259" s="42"/>
    </row>
    <row r="260" spans="1:13" s="321" customFormat="1" ht="33.75" customHeight="1">
      <c r="A260" s="75"/>
      <c r="B260" s="331" t="s">
        <v>587</v>
      </c>
      <c r="C260" s="443" t="s">
        <v>588</v>
      </c>
      <c r="D260" s="168" t="s">
        <v>809</v>
      </c>
      <c r="E260" s="145" t="s">
        <v>589</v>
      </c>
      <c r="F260" s="468">
        <v>118.5</v>
      </c>
      <c r="G260" s="468"/>
      <c r="H260" s="468">
        <v>204.6</v>
      </c>
      <c r="I260" s="468" t="s">
        <v>733</v>
      </c>
      <c r="J260" s="468" t="s">
        <v>733</v>
      </c>
      <c r="K260" s="415" t="s">
        <v>733</v>
      </c>
      <c r="L260" s="415" t="s">
        <v>733</v>
      </c>
      <c r="M260" s="331" t="s">
        <v>1147</v>
      </c>
    </row>
    <row r="261" spans="1:13" s="321" customFormat="1" ht="33" customHeight="1">
      <c r="A261" s="162"/>
      <c r="B261" s="331" t="s">
        <v>590</v>
      </c>
      <c r="C261" s="418" t="s">
        <v>193</v>
      </c>
      <c r="D261" s="168" t="s">
        <v>809</v>
      </c>
      <c r="E261" s="418" t="s">
        <v>591</v>
      </c>
      <c r="F261" s="418">
        <v>5.9</v>
      </c>
      <c r="G261" s="418"/>
      <c r="H261" s="418" t="s">
        <v>1083</v>
      </c>
      <c r="I261" s="418" t="s">
        <v>733</v>
      </c>
      <c r="J261" s="418" t="s">
        <v>733</v>
      </c>
      <c r="K261" s="418" t="s">
        <v>733</v>
      </c>
      <c r="L261" s="418" t="s">
        <v>733</v>
      </c>
      <c r="M261" s="331" t="s">
        <v>1132</v>
      </c>
    </row>
    <row r="262" spans="1:13" s="321" customFormat="1" ht="34.5" customHeight="1">
      <c r="A262" s="162"/>
      <c r="B262" s="331" t="s">
        <v>1133</v>
      </c>
      <c r="C262" s="418" t="s">
        <v>272</v>
      </c>
      <c r="D262" s="168" t="s">
        <v>809</v>
      </c>
      <c r="E262" s="418" t="s">
        <v>641</v>
      </c>
      <c r="F262" s="418">
        <v>8280</v>
      </c>
      <c r="G262" s="418"/>
      <c r="H262" s="418" t="s">
        <v>1135</v>
      </c>
      <c r="I262" s="418" t="s">
        <v>733</v>
      </c>
      <c r="J262" s="418" t="s">
        <v>733</v>
      </c>
      <c r="K262" s="418" t="s">
        <v>733</v>
      </c>
      <c r="L262" s="418" t="s">
        <v>733</v>
      </c>
      <c r="M262" s="331" t="s">
        <v>1136</v>
      </c>
    </row>
    <row r="263" spans="1:13" s="321" customFormat="1" ht="40.5" customHeight="1">
      <c r="A263" s="162"/>
      <c r="B263" s="331" t="s">
        <v>593</v>
      </c>
      <c r="C263" s="418"/>
      <c r="D263" s="788" t="s">
        <v>807</v>
      </c>
      <c r="E263" s="418" t="s">
        <v>594</v>
      </c>
      <c r="F263" s="418"/>
      <c r="G263" s="418"/>
      <c r="H263" s="418"/>
      <c r="I263" s="418"/>
      <c r="J263" s="418"/>
      <c r="K263" s="418"/>
      <c r="L263" s="418"/>
      <c r="M263" s="331"/>
    </row>
    <row r="264" spans="1:13" s="321" customFormat="1" ht="19.5" customHeight="1">
      <c r="A264" s="162"/>
      <c r="B264" s="331" t="s">
        <v>337</v>
      </c>
      <c r="C264" s="418" t="s">
        <v>193</v>
      </c>
      <c r="D264" s="789"/>
      <c r="E264" s="418"/>
      <c r="F264" s="418">
        <v>100</v>
      </c>
      <c r="G264" s="418"/>
      <c r="H264" s="418">
        <v>100</v>
      </c>
      <c r="I264" s="418" t="s">
        <v>733</v>
      </c>
      <c r="J264" s="418" t="s">
        <v>733</v>
      </c>
      <c r="K264" s="418" t="s">
        <v>733</v>
      </c>
      <c r="L264" s="418" t="s">
        <v>733</v>
      </c>
      <c r="M264" s="469" t="s">
        <v>1134</v>
      </c>
    </row>
    <row r="265" spans="1:13" s="321" customFormat="1" ht="50.25" customHeight="1">
      <c r="A265" s="162"/>
      <c r="B265" s="331" t="s">
        <v>338</v>
      </c>
      <c r="C265" s="418" t="s">
        <v>193</v>
      </c>
      <c r="D265" s="790"/>
      <c r="E265" s="418"/>
      <c r="F265" s="418">
        <v>53.2</v>
      </c>
      <c r="G265" s="418"/>
      <c r="H265" s="418">
        <v>83.9</v>
      </c>
      <c r="I265" s="418" t="s">
        <v>733</v>
      </c>
      <c r="J265" s="418" t="s">
        <v>733</v>
      </c>
      <c r="K265" s="418" t="s">
        <v>733</v>
      </c>
      <c r="L265" s="418" t="s">
        <v>733</v>
      </c>
      <c r="M265" s="331" t="s">
        <v>1148</v>
      </c>
    </row>
    <row r="266" spans="1:13" s="32" customFormat="1" ht="36" customHeight="1">
      <c r="A266" s="162"/>
      <c r="B266" s="331" t="s">
        <v>610</v>
      </c>
      <c r="C266" s="418"/>
      <c r="D266" s="730" t="s">
        <v>807</v>
      </c>
      <c r="E266" s="418" t="s">
        <v>594</v>
      </c>
      <c r="F266" s="418"/>
      <c r="G266" s="418"/>
      <c r="H266" s="418"/>
      <c r="I266" s="418" t="s">
        <v>733</v>
      </c>
      <c r="J266" s="418" t="s">
        <v>733</v>
      </c>
      <c r="K266" s="418" t="s">
        <v>733</v>
      </c>
      <c r="L266" s="418" t="s">
        <v>733</v>
      </c>
      <c r="M266" s="331"/>
    </row>
    <row r="267" spans="1:13" s="32" customFormat="1" ht="21.75" customHeight="1">
      <c r="A267" s="162"/>
      <c r="B267" s="331" t="s">
        <v>611</v>
      </c>
      <c r="C267" s="418" t="s">
        <v>193</v>
      </c>
      <c r="D267" s="731"/>
      <c r="E267" s="418"/>
      <c r="F267" s="470">
        <v>0</v>
      </c>
      <c r="G267" s="418"/>
      <c r="H267" s="418">
        <v>0</v>
      </c>
      <c r="I267" s="418" t="s">
        <v>733</v>
      </c>
      <c r="J267" s="418" t="s">
        <v>733</v>
      </c>
      <c r="K267" s="418" t="s">
        <v>733</v>
      </c>
      <c r="L267" s="418" t="s">
        <v>733</v>
      </c>
      <c r="M267" s="331"/>
    </row>
    <row r="268" spans="1:13" s="32" customFormat="1" ht="49.5" customHeight="1">
      <c r="A268" s="162"/>
      <c r="B268" s="331" t="s">
        <v>343</v>
      </c>
      <c r="C268" s="418" t="s">
        <v>193</v>
      </c>
      <c r="D268" s="731"/>
      <c r="E268" s="418"/>
      <c r="F268" s="418">
        <v>1.9</v>
      </c>
      <c r="G268" s="418"/>
      <c r="H268" s="418">
        <v>2.1</v>
      </c>
      <c r="I268" s="418" t="s">
        <v>733</v>
      </c>
      <c r="J268" s="418" t="s">
        <v>733</v>
      </c>
      <c r="K268" s="418" t="s">
        <v>733</v>
      </c>
      <c r="L268" s="418" t="s">
        <v>733</v>
      </c>
      <c r="M268" s="331" t="s">
        <v>1149</v>
      </c>
    </row>
    <row r="269" spans="1:13" s="32" customFormat="1" ht="51" customHeight="1">
      <c r="A269" s="162"/>
      <c r="B269" s="331" t="s">
        <v>342</v>
      </c>
      <c r="C269" s="418" t="s">
        <v>193</v>
      </c>
      <c r="D269" s="732"/>
      <c r="E269" s="418"/>
      <c r="F269" s="418">
        <v>17.1</v>
      </c>
      <c r="G269" s="418"/>
      <c r="H269" s="418">
        <v>17.1</v>
      </c>
      <c r="I269" s="418" t="s">
        <v>733</v>
      </c>
      <c r="J269" s="418" t="s">
        <v>733</v>
      </c>
      <c r="K269" s="418" t="s">
        <v>733</v>
      </c>
      <c r="L269" s="418" t="s">
        <v>733</v>
      </c>
      <c r="M269" s="469" t="s">
        <v>1134</v>
      </c>
    </row>
    <row r="270" spans="1:13" s="321" customFormat="1" ht="32.25" customHeight="1">
      <c r="A270" s="162"/>
      <c r="B270" s="331" t="s">
        <v>612</v>
      </c>
      <c r="C270" s="418"/>
      <c r="D270" s="730" t="s">
        <v>807</v>
      </c>
      <c r="E270" s="418" t="s">
        <v>594</v>
      </c>
      <c r="F270" s="418"/>
      <c r="G270" s="418"/>
      <c r="H270" s="418"/>
      <c r="I270" s="418" t="s">
        <v>733</v>
      </c>
      <c r="J270" s="418" t="s">
        <v>733</v>
      </c>
      <c r="K270" s="418" t="s">
        <v>733</v>
      </c>
      <c r="L270" s="418" t="s">
        <v>733</v>
      </c>
      <c r="M270" s="331"/>
    </row>
    <row r="271" spans="1:13" s="321" customFormat="1" ht="21.75" customHeight="1">
      <c r="A271" s="162"/>
      <c r="B271" s="331" t="s">
        <v>611</v>
      </c>
      <c r="C271" s="418" t="s">
        <v>367</v>
      </c>
      <c r="D271" s="731"/>
      <c r="E271" s="418"/>
      <c r="F271" s="470">
        <v>0</v>
      </c>
      <c r="G271" s="418"/>
      <c r="H271" s="470">
        <v>0</v>
      </c>
      <c r="I271" s="418" t="s">
        <v>733</v>
      </c>
      <c r="J271" s="418" t="s">
        <v>733</v>
      </c>
      <c r="K271" s="418" t="s">
        <v>733</v>
      </c>
      <c r="L271" s="418" t="s">
        <v>733</v>
      </c>
      <c r="M271" s="331"/>
    </row>
    <row r="272" spans="1:13" s="321" customFormat="1" ht="21.75" customHeight="1">
      <c r="A272" s="162"/>
      <c r="B272" s="331" t="s">
        <v>343</v>
      </c>
      <c r="C272" s="418" t="s">
        <v>367</v>
      </c>
      <c r="D272" s="731"/>
      <c r="E272" s="418"/>
      <c r="F272" s="418">
        <v>24.3</v>
      </c>
      <c r="G272" s="418"/>
      <c r="H272" s="470">
        <v>28</v>
      </c>
      <c r="I272" s="418" t="s">
        <v>733</v>
      </c>
      <c r="J272" s="418" t="s">
        <v>733</v>
      </c>
      <c r="K272" s="418" t="s">
        <v>733</v>
      </c>
      <c r="L272" s="418" t="s">
        <v>733</v>
      </c>
      <c r="M272" s="469" t="s">
        <v>1134</v>
      </c>
    </row>
    <row r="273" spans="1:13" s="321" customFormat="1" ht="21.75" customHeight="1">
      <c r="A273" s="162"/>
      <c r="B273" s="331" t="s">
        <v>342</v>
      </c>
      <c r="C273" s="418" t="s">
        <v>367</v>
      </c>
      <c r="D273" s="731"/>
      <c r="E273" s="418"/>
      <c r="F273" s="470">
        <v>71</v>
      </c>
      <c r="G273" s="418"/>
      <c r="H273" s="470">
        <v>71</v>
      </c>
      <c r="I273" s="418" t="s">
        <v>733</v>
      </c>
      <c r="J273" s="418" t="s">
        <v>733</v>
      </c>
      <c r="K273" s="418" t="s">
        <v>733</v>
      </c>
      <c r="L273" s="418" t="s">
        <v>733</v>
      </c>
      <c r="M273" s="469" t="s">
        <v>1134</v>
      </c>
    </row>
    <row r="274" spans="1:13" s="321" customFormat="1" ht="21.75" customHeight="1">
      <c r="A274" s="162"/>
      <c r="B274" s="331" t="s">
        <v>613</v>
      </c>
      <c r="C274" s="418" t="s">
        <v>367</v>
      </c>
      <c r="D274" s="731"/>
      <c r="E274" s="418"/>
      <c r="F274" s="418">
        <v>3.2</v>
      </c>
      <c r="G274" s="418"/>
      <c r="H274" s="418">
        <v>3.2</v>
      </c>
      <c r="I274" s="418" t="s">
        <v>733</v>
      </c>
      <c r="J274" s="418" t="s">
        <v>733</v>
      </c>
      <c r="K274" s="418" t="s">
        <v>733</v>
      </c>
      <c r="L274" s="418" t="s">
        <v>733</v>
      </c>
      <c r="M274" s="469" t="s">
        <v>1134</v>
      </c>
    </row>
    <row r="275" spans="1:13" s="321" customFormat="1" ht="21.75" customHeight="1">
      <c r="A275" s="162"/>
      <c r="B275" s="331" t="s">
        <v>614</v>
      </c>
      <c r="C275" s="418" t="s">
        <v>367</v>
      </c>
      <c r="D275" s="732"/>
      <c r="E275" s="418"/>
      <c r="F275" s="470">
        <v>2</v>
      </c>
      <c r="G275" s="418"/>
      <c r="H275" s="470">
        <v>2</v>
      </c>
      <c r="I275" s="418" t="s">
        <v>733</v>
      </c>
      <c r="J275" s="418" t="s">
        <v>733</v>
      </c>
      <c r="K275" s="418" t="s">
        <v>733</v>
      </c>
      <c r="L275" s="418" t="s">
        <v>733</v>
      </c>
      <c r="M275" s="469" t="s">
        <v>1134</v>
      </c>
    </row>
    <row r="276" spans="1:13" s="321" customFormat="1" ht="47.25" customHeight="1">
      <c r="A276" s="162"/>
      <c r="B276" s="331" t="s">
        <v>632</v>
      </c>
      <c r="C276" s="145" t="s">
        <v>193</v>
      </c>
      <c r="D276" s="730" t="s">
        <v>807</v>
      </c>
      <c r="E276" s="418" t="s">
        <v>594</v>
      </c>
      <c r="F276" s="418">
        <v>21.6</v>
      </c>
      <c r="G276" s="418"/>
      <c r="H276" s="418">
        <v>20.2</v>
      </c>
      <c r="I276" s="418" t="s">
        <v>733</v>
      </c>
      <c r="J276" s="418" t="s">
        <v>733</v>
      </c>
      <c r="K276" s="418" t="s">
        <v>733</v>
      </c>
      <c r="L276" s="418" t="s">
        <v>733</v>
      </c>
      <c r="M276" s="331" t="s">
        <v>1195</v>
      </c>
    </row>
    <row r="277" spans="1:13" s="32" customFormat="1" ht="33.75" customHeight="1">
      <c r="A277" s="162"/>
      <c r="B277" s="331" t="s">
        <v>633</v>
      </c>
      <c r="C277" s="418" t="s">
        <v>636</v>
      </c>
      <c r="D277" s="731"/>
      <c r="E277" s="418" t="s">
        <v>594</v>
      </c>
      <c r="F277" s="418"/>
      <c r="G277" s="418"/>
      <c r="H277" s="418"/>
      <c r="I277" s="418" t="s">
        <v>733</v>
      </c>
      <c r="J277" s="418" t="s">
        <v>733</v>
      </c>
      <c r="K277" s="418" t="s">
        <v>733</v>
      </c>
      <c r="L277" s="418" t="s">
        <v>733</v>
      </c>
      <c r="M277" s="331"/>
    </row>
    <row r="278" spans="1:13" s="32" customFormat="1" ht="21.75" customHeight="1">
      <c r="A278" s="162"/>
      <c r="B278" s="331" t="s">
        <v>634</v>
      </c>
      <c r="C278" s="418"/>
      <c r="D278" s="731"/>
      <c r="E278" s="418"/>
      <c r="F278" s="418">
        <v>0.34</v>
      </c>
      <c r="G278" s="418"/>
      <c r="H278" s="418">
        <v>0.34</v>
      </c>
      <c r="I278" s="418" t="s">
        <v>733</v>
      </c>
      <c r="J278" s="418" t="s">
        <v>733</v>
      </c>
      <c r="K278" s="418" t="s">
        <v>733</v>
      </c>
      <c r="L278" s="418" t="s">
        <v>733</v>
      </c>
      <c r="M278" s="469" t="s">
        <v>1134</v>
      </c>
    </row>
    <row r="279" spans="1:13" s="32" customFormat="1" ht="21.75" customHeight="1">
      <c r="A279" s="162"/>
      <c r="B279" s="331" t="s">
        <v>635</v>
      </c>
      <c r="C279" s="418"/>
      <c r="D279" s="731"/>
      <c r="E279" s="418"/>
      <c r="F279" s="418">
        <v>0.25</v>
      </c>
      <c r="G279" s="418"/>
      <c r="H279" s="418">
        <v>0.25</v>
      </c>
      <c r="I279" s="418" t="s">
        <v>733</v>
      </c>
      <c r="J279" s="418" t="s">
        <v>733</v>
      </c>
      <c r="K279" s="418" t="s">
        <v>733</v>
      </c>
      <c r="L279" s="418" t="s">
        <v>733</v>
      </c>
      <c r="M279" s="469" t="s">
        <v>1134</v>
      </c>
    </row>
    <row r="280" spans="1:13" s="403" customFormat="1" ht="33.75" customHeight="1">
      <c r="A280" s="162"/>
      <c r="B280" s="331" t="s">
        <v>637</v>
      </c>
      <c r="C280" s="465" t="s">
        <v>193</v>
      </c>
      <c r="D280" s="145" t="s">
        <v>802</v>
      </c>
      <c r="E280" s="471" t="s">
        <v>594</v>
      </c>
      <c r="F280" s="470">
        <v>28</v>
      </c>
      <c r="G280" s="418"/>
      <c r="H280" s="470">
        <v>28</v>
      </c>
      <c r="I280" s="418" t="s">
        <v>733</v>
      </c>
      <c r="J280" s="418" t="s">
        <v>733</v>
      </c>
      <c r="K280" s="418" t="s">
        <v>733</v>
      </c>
      <c r="L280" s="418" t="s">
        <v>733</v>
      </c>
      <c r="M280" s="469" t="s">
        <v>1134</v>
      </c>
    </row>
    <row r="281" spans="1:13" s="403" customFormat="1" ht="68.25" customHeight="1">
      <c r="A281" s="162"/>
      <c r="B281" s="331" t="s">
        <v>595</v>
      </c>
      <c r="C281" s="465" t="s">
        <v>596</v>
      </c>
      <c r="D281" s="145" t="s">
        <v>802</v>
      </c>
      <c r="E281" s="471" t="s">
        <v>597</v>
      </c>
      <c r="F281" s="418">
        <v>100.2</v>
      </c>
      <c r="G281" s="418"/>
      <c r="H281" s="418">
        <v>109.4</v>
      </c>
      <c r="I281" s="418" t="s">
        <v>733</v>
      </c>
      <c r="J281" s="418" t="s">
        <v>733</v>
      </c>
      <c r="K281" s="418" t="s">
        <v>733</v>
      </c>
      <c r="L281" s="418" t="s">
        <v>733</v>
      </c>
      <c r="M281" s="331" t="s">
        <v>1137</v>
      </c>
    </row>
    <row r="282" spans="1:13" s="32" customFormat="1" ht="21" customHeight="1">
      <c r="A282" s="75"/>
      <c r="B282" s="797" t="s">
        <v>598</v>
      </c>
      <c r="C282" s="798"/>
      <c r="D282" s="799"/>
      <c r="E282" s="798"/>
      <c r="F282" s="798"/>
      <c r="G282" s="798"/>
      <c r="H282" s="798"/>
      <c r="I282" s="798"/>
      <c r="J282" s="798"/>
      <c r="K282" s="798"/>
      <c r="L282" s="798"/>
      <c r="M282" s="800"/>
    </row>
    <row r="283" spans="1:13" s="32" customFormat="1" ht="282.75" customHeight="1">
      <c r="A283" s="75"/>
      <c r="B283" s="162" t="s">
        <v>740</v>
      </c>
      <c r="C283" s="472" t="s">
        <v>4</v>
      </c>
      <c r="D283" s="163"/>
      <c r="E283" s="30" t="s">
        <v>599</v>
      </c>
      <c r="F283" s="41" t="s">
        <v>733</v>
      </c>
      <c r="G283" s="41" t="s">
        <v>733</v>
      </c>
      <c r="H283" s="41" t="s">
        <v>733</v>
      </c>
      <c r="I283" s="29">
        <v>0</v>
      </c>
      <c r="J283" s="29">
        <v>0</v>
      </c>
      <c r="K283" s="30" t="s">
        <v>733</v>
      </c>
      <c r="L283" s="41" t="s">
        <v>733</v>
      </c>
      <c r="M283" s="149" t="s">
        <v>1158</v>
      </c>
    </row>
    <row r="284" spans="1:13" s="32" customFormat="1" ht="243" customHeight="1">
      <c r="A284" s="75"/>
      <c r="B284" s="162" t="s">
        <v>600</v>
      </c>
      <c r="C284" s="472" t="s">
        <v>4</v>
      </c>
      <c r="D284" s="163"/>
      <c r="E284" s="30" t="s">
        <v>601</v>
      </c>
      <c r="F284" s="41" t="s">
        <v>733</v>
      </c>
      <c r="G284" s="41" t="s">
        <v>733</v>
      </c>
      <c r="H284" s="41" t="s">
        <v>733</v>
      </c>
      <c r="I284" s="40">
        <v>0</v>
      </c>
      <c r="J284" s="40">
        <v>0</v>
      </c>
      <c r="K284" s="30" t="s">
        <v>733</v>
      </c>
      <c r="L284" s="41" t="s">
        <v>733</v>
      </c>
      <c r="M284" s="149" t="s">
        <v>1249</v>
      </c>
    </row>
    <row r="285" spans="1:13" s="32" customFormat="1" ht="69.75" customHeight="1">
      <c r="A285" s="75"/>
      <c r="B285" s="162" t="s">
        <v>769</v>
      </c>
      <c r="C285" s="426" t="s">
        <v>1</v>
      </c>
      <c r="D285" s="163"/>
      <c r="E285" s="30" t="s">
        <v>602</v>
      </c>
      <c r="F285" s="473" t="s">
        <v>733</v>
      </c>
      <c r="G285" s="24" t="s">
        <v>733</v>
      </c>
      <c r="H285" s="24" t="s">
        <v>733</v>
      </c>
      <c r="I285" s="48">
        <v>60</v>
      </c>
      <c r="J285" s="24">
        <v>60</v>
      </c>
      <c r="K285" s="24" t="s">
        <v>7</v>
      </c>
      <c r="L285" s="51"/>
      <c r="M285" s="149" t="s">
        <v>1138</v>
      </c>
    </row>
    <row r="286" spans="1:13" s="32" customFormat="1" ht="51.75" customHeight="1">
      <c r="A286" s="75"/>
      <c r="B286" s="162" t="s">
        <v>604</v>
      </c>
      <c r="C286" s="426" t="s">
        <v>1</v>
      </c>
      <c r="D286" s="163"/>
      <c r="E286" s="30" t="s">
        <v>603</v>
      </c>
      <c r="F286" s="473" t="s">
        <v>733</v>
      </c>
      <c r="G286" s="24" t="s">
        <v>733</v>
      </c>
      <c r="H286" s="24" t="s">
        <v>733</v>
      </c>
      <c r="I286" s="48">
        <v>70.5</v>
      </c>
      <c r="J286" s="24">
        <v>92.5</v>
      </c>
      <c r="K286" s="24" t="s">
        <v>8</v>
      </c>
      <c r="L286" s="51"/>
      <c r="M286" s="149" t="s">
        <v>1139</v>
      </c>
    </row>
    <row r="287" spans="1:13" s="32" customFormat="1" ht="117" customHeight="1">
      <c r="A287" s="75"/>
      <c r="B287" s="162" t="s">
        <v>605</v>
      </c>
      <c r="C287" s="426" t="s">
        <v>1</v>
      </c>
      <c r="D287" s="163"/>
      <c r="E287" s="30" t="s">
        <v>606</v>
      </c>
      <c r="F287" s="474" t="s">
        <v>733</v>
      </c>
      <c r="G287" s="24" t="s">
        <v>733</v>
      </c>
      <c r="H287" s="24" t="s">
        <v>733</v>
      </c>
      <c r="I287" s="116">
        <v>184</v>
      </c>
      <c r="J287" s="24">
        <v>184</v>
      </c>
      <c r="K287" s="24" t="s">
        <v>8</v>
      </c>
      <c r="L287" s="51"/>
      <c r="M287" s="149" t="s">
        <v>1140</v>
      </c>
    </row>
    <row r="288" spans="1:13" s="32" customFormat="1" ht="57.75" customHeight="1">
      <c r="A288" s="75"/>
      <c r="B288" s="694" t="s">
        <v>754</v>
      </c>
      <c r="C288" s="475" t="s">
        <v>1</v>
      </c>
      <c r="D288" s="476"/>
      <c r="E288" s="45" t="s">
        <v>607</v>
      </c>
      <c r="F288" s="477" t="s">
        <v>733</v>
      </c>
      <c r="G288" s="24" t="s">
        <v>733</v>
      </c>
      <c r="H288" s="24" t="s">
        <v>733</v>
      </c>
      <c r="I288" s="48">
        <v>24.1</v>
      </c>
      <c r="J288" s="24">
        <v>11.5</v>
      </c>
      <c r="K288" s="24" t="s">
        <v>7</v>
      </c>
      <c r="L288" s="51"/>
      <c r="M288" s="681" t="s">
        <v>1141</v>
      </c>
    </row>
    <row r="289" spans="1:13" s="32" customFormat="1" ht="58.5" customHeight="1">
      <c r="A289" s="75"/>
      <c r="B289" s="695"/>
      <c r="C289" s="475"/>
      <c r="D289" s="476"/>
      <c r="E289" s="45"/>
      <c r="F289" s="477"/>
      <c r="G289" s="44"/>
      <c r="H289" s="44"/>
      <c r="I289" s="478">
        <v>28.5</v>
      </c>
      <c r="J289" s="44">
        <v>28.6</v>
      </c>
      <c r="K289" s="44" t="s">
        <v>8</v>
      </c>
      <c r="L289" s="250"/>
      <c r="M289" s="682"/>
    </row>
    <row r="290" spans="1:13" s="32" customFormat="1" ht="22.5" customHeight="1">
      <c r="A290" s="38"/>
      <c r="B290" s="118" t="s">
        <v>6</v>
      </c>
      <c r="C290" s="178"/>
      <c r="D290" s="182"/>
      <c r="E290" s="179"/>
      <c r="F290" s="179"/>
      <c r="G290" s="179"/>
      <c r="H290" s="179"/>
      <c r="I290" s="180">
        <f>SUM(I291:I293)</f>
        <v>367.1</v>
      </c>
      <c r="J290" s="180">
        <f>SUM(J291:J293)</f>
        <v>376.6</v>
      </c>
      <c r="K290" s="179"/>
      <c r="L290" s="181"/>
      <c r="M290" s="123"/>
    </row>
    <row r="291" spans="1:13" s="32" customFormat="1" ht="17.25" customHeight="1">
      <c r="A291" s="38"/>
      <c r="B291" s="118" t="s">
        <v>7</v>
      </c>
      <c r="C291" s="178"/>
      <c r="D291" s="182"/>
      <c r="E291" s="179"/>
      <c r="F291" s="179"/>
      <c r="G291" s="179"/>
      <c r="H291" s="179"/>
      <c r="I291" s="180">
        <f>I285+I288</f>
        <v>84.1</v>
      </c>
      <c r="J291" s="180">
        <f>J285+J288</f>
        <v>71.5</v>
      </c>
      <c r="K291" s="179"/>
      <c r="L291" s="181"/>
      <c r="M291" s="123"/>
    </row>
    <row r="292" spans="1:13" s="32" customFormat="1" ht="15.75" customHeight="1">
      <c r="A292" s="38"/>
      <c r="B292" s="118" t="s">
        <v>8</v>
      </c>
      <c r="C292" s="178"/>
      <c r="D292" s="182"/>
      <c r="E292" s="179"/>
      <c r="F292" s="179"/>
      <c r="G292" s="179"/>
      <c r="H292" s="179"/>
      <c r="I292" s="180">
        <f>I287+I289+I286</f>
        <v>283</v>
      </c>
      <c r="J292" s="180">
        <f>J287+J289+J286</f>
        <v>305.1</v>
      </c>
      <c r="K292" s="645"/>
      <c r="L292" s="181"/>
      <c r="M292" s="123"/>
    </row>
    <row r="293" spans="2:54" s="84" customFormat="1" ht="18" customHeight="1">
      <c r="B293" s="118" t="s">
        <v>5</v>
      </c>
      <c r="C293" s="182"/>
      <c r="D293" s="182"/>
      <c r="E293" s="182"/>
      <c r="F293" s="179"/>
      <c r="G293" s="179"/>
      <c r="H293" s="179"/>
      <c r="I293" s="180">
        <v>0</v>
      </c>
      <c r="J293" s="180">
        <v>0</v>
      </c>
      <c r="K293" s="182"/>
      <c r="L293" s="182"/>
      <c r="M293" s="18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c r="AY293" s="32"/>
      <c r="AZ293" s="32"/>
      <c r="BA293" s="32"/>
      <c r="BB293" s="32"/>
    </row>
    <row r="294" spans="1:13" s="32" customFormat="1" ht="22.5" customHeight="1">
      <c r="A294" s="74"/>
      <c r="B294" s="736" t="s">
        <v>756</v>
      </c>
      <c r="C294" s="737"/>
      <c r="D294" s="737"/>
      <c r="E294" s="737"/>
      <c r="F294" s="737"/>
      <c r="G294" s="737"/>
      <c r="H294" s="737"/>
      <c r="I294" s="737"/>
      <c r="J294" s="737"/>
      <c r="K294" s="737"/>
      <c r="L294" s="737"/>
      <c r="M294" s="738"/>
    </row>
    <row r="295" spans="1:13" s="32" customFormat="1" ht="20.25" customHeight="1">
      <c r="A295" s="74"/>
      <c r="B295" s="52" t="s">
        <v>586</v>
      </c>
      <c r="C295" s="76"/>
      <c r="D295" s="76"/>
      <c r="E295" s="76"/>
      <c r="F295" s="76"/>
      <c r="G295" s="76"/>
      <c r="H295" s="164"/>
      <c r="I295" s="76"/>
      <c r="J295" s="76"/>
      <c r="K295" s="76"/>
      <c r="L295" s="76"/>
      <c r="M295" s="42"/>
    </row>
    <row r="296" spans="1:13" s="403" customFormat="1" ht="67.5" customHeight="1">
      <c r="A296" s="74"/>
      <c r="B296" s="331" t="s">
        <v>638</v>
      </c>
      <c r="C296" s="443" t="s">
        <v>608</v>
      </c>
      <c r="D296" s="168" t="s">
        <v>809</v>
      </c>
      <c r="E296" s="145" t="s">
        <v>657</v>
      </c>
      <c r="F296" s="468">
        <v>1593.8</v>
      </c>
      <c r="G296" s="479"/>
      <c r="H296" s="480">
        <v>1791</v>
      </c>
      <c r="I296" s="468" t="s">
        <v>733</v>
      </c>
      <c r="J296" s="468" t="s">
        <v>733</v>
      </c>
      <c r="K296" s="415" t="s">
        <v>733</v>
      </c>
      <c r="L296" s="415" t="s">
        <v>733</v>
      </c>
      <c r="M296" s="481" t="s">
        <v>1073</v>
      </c>
    </row>
    <row r="297" spans="1:13" s="403" customFormat="1" ht="63" customHeight="1">
      <c r="A297" s="74"/>
      <c r="B297" s="331" t="s">
        <v>592</v>
      </c>
      <c r="C297" s="443" t="s">
        <v>609</v>
      </c>
      <c r="D297" s="168" t="s">
        <v>809</v>
      </c>
      <c r="E297" s="145" t="s">
        <v>658</v>
      </c>
      <c r="F297" s="482">
        <v>415</v>
      </c>
      <c r="G297" s="483"/>
      <c r="H297" s="482">
        <v>448</v>
      </c>
      <c r="I297" s="468" t="s">
        <v>733</v>
      </c>
      <c r="J297" s="468" t="s">
        <v>733</v>
      </c>
      <c r="K297" s="415" t="s">
        <v>733</v>
      </c>
      <c r="L297" s="415" t="s">
        <v>733</v>
      </c>
      <c r="M297" s="481" t="s">
        <v>1073</v>
      </c>
    </row>
    <row r="298" spans="1:13" s="403" customFormat="1" ht="23.25" customHeight="1">
      <c r="A298" s="74"/>
      <c r="B298" s="331" t="s">
        <v>593</v>
      </c>
      <c r="C298" s="484"/>
      <c r="D298" s="702" t="s">
        <v>807</v>
      </c>
      <c r="E298" s="730" t="s">
        <v>659</v>
      </c>
      <c r="F298" s="479"/>
      <c r="G298" s="479"/>
      <c r="H298" s="479"/>
      <c r="I298" s="468" t="s">
        <v>733</v>
      </c>
      <c r="J298" s="468" t="s">
        <v>733</v>
      </c>
      <c r="K298" s="415" t="s">
        <v>733</v>
      </c>
      <c r="L298" s="415" t="s">
        <v>733</v>
      </c>
      <c r="M298" s="485"/>
    </row>
    <row r="299" spans="1:13" s="403" customFormat="1" ht="65.25" customHeight="1">
      <c r="A299" s="74"/>
      <c r="B299" s="331" t="s">
        <v>337</v>
      </c>
      <c r="C299" s="443" t="s">
        <v>193</v>
      </c>
      <c r="D299" s="787"/>
      <c r="E299" s="731"/>
      <c r="F299" s="479">
        <v>80</v>
      </c>
      <c r="G299" s="479"/>
      <c r="H299" s="479">
        <v>70.5</v>
      </c>
      <c r="I299" s="468" t="s">
        <v>733</v>
      </c>
      <c r="J299" s="468" t="s">
        <v>733</v>
      </c>
      <c r="K299" s="415" t="s">
        <v>733</v>
      </c>
      <c r="L299" s="415" t="s">
        <v>733</v>
      </c>
      <c r="M299" s="462" t="s">
        <v>1196</v>
      </c>
    </row>
    <row r="300" spans="1:13" s="403" customFormat="1" ht="58.5" customHeight="1">
      <c r="A300" s="74"/>
      <c r="B300" s="331" t="s">
        <v>338</v>
      </c>
      <c r="C300" s="443" t="s">
        <v>193</v>
      </c>
      <c r="D300" s="703"/>
      <c r="E300" s="732"/>
      <c r="F300" s="486">
        <v>18.03</v>
      </c>
      <c r="G300" s="479"/>
      <c r="H300" s="479">
        <v>0</v>
      </c>
      <c r="I300" s="468" t="s">
        <v>733</v>
      </c>
      <c r="J300" s="468" t="s">
        <v>733</v>
      </c>
      <c r="K300" s="415" t="s">
        <v>733</v>
      </c>
      <c r="L300" s="415" t="s">
        <v>733</v>
      </c>
      <c r="M300" s="462" t="s">
        <v>1150</v>
      </c>
    </row>
    <row r="301" spans="1:13" s="403" customFormat="1" ht="24.75" customHeight="1">
      <c r="A301" s="74"/>
      <c r="B301" s="331" t="s">
        <v>610</v>
      </c>
      <c r="C301" s="484"/>
      <c r="D301" s="702" t="s">
        <v>807</v>
      </c>
      <c r="E301" s="730" t="s">
        <v>659</v>
      </c>
      <c r="F301" s="484"/>
      <c r="G301" s="484"/>
      <c r="H301" s="479"/>
      <c r="I301" s="468" t="s">
        <v>733</v>
      </c>
      <c r="J301" s="468" t="s">
        <v>733</v>
      </c>
      <c r="K301" s="415" t="s">
        <v>733</v>
      </c>
      <c r="L301" s="415" t="s">
        <v>733</v>
      </c>
      <c r="M301" s="485"/>
    </row>
    <row r="302" spans="1:13" s="403" customFormat="1" ht="23.25" customHeight="1">
      <c r="A302" s="74"/>
      <c r="B302" s="331" t="s">
        <v>611</v>
      </c>
      <c r="C302" s="443" t="s">
        <v>193</v>
      </c>
      <c r="D302" s="787"/>
      <c r="E302" s="731"/>
      <c r="F302" s="479">
        <v>0</v>
      </c>
      <c r="G302" s="479"/>
      <c r="H302" s="479">
        <v>23.3</v>
      </c>
      <c r="I302" s="468" t="s">
        <v>733</v>
      </c>
      <c r="J302" s="468" t="s">
        <v>733</v>
      </c>
      <c r="K302" s="415" t="s">
        <v>733</v>
      </c>
      <c r="L302" s="415" t="s">
        <v>733</v>
      </c>
      <c r="M302" s="481" t="s">
        <v>1073</v>
      </c>
    </row>
    <row r="303" spans="1:13" s="403" customFormat="1" ht="23.25" customHeight="1">
      <c r="A303" s="74"/>
      <c r="B303" s="331" t="s">
        <v>343</v>
      </c>
      <c r="C303" s="443" t="s">
        <v>193</v>
      </c>
      <c r="D303" s="787"/>
      <c r="E303" s="731"/>
      <c r="F303" s="479">
        <v>17.8</v>
      </c>
      <c r="G303" s="479"/>
      <c r="H303" s="479">
        <v>90</v>
      </c>
      <c r="I303" s="468" t="s">
        <v>733</v>
      </c>
      <c r="J303" s="468" t="s">
        <v>733</v>
      </c>
      <c r="K303" s="415" t="s">
        <v>733</v>
      </c>
      <c r="L303" s="415" t="s">
        <v>733</v>
      </c>
      <c r="M303" s="481" t="s">
        <v>1073</v>
      </c>
    </row>
    <row r="304" spans="1:13" s="403" customFormat="1" ht="19.5" customHeight="1">
      <c r="A304" s="74"/>
      <c r="B304" s="331" t="s">
        <v>342</v>
      </c>
      <c r="C304" s="443" t="s">
        <v>193</v>
      </c>
      <c r="D304" s="703"/>
      <c r="E304" s="732"/>
      <c r="F304" s="479">
        <v>22.2</v>
      </c>
      <c r="G304" s="479"/>
      <c r="H304" s="479">
        <v>88.5</v>
      </c>
      <c r="I304" s="468" t="s">
        <v>733</v>
      </c>
      <c r="J304" s="468" t="s">
        <v>733</v>
      </c>
      <c r="K304" s="415" t="s">
        <v>733</v>
      </c>
      <c r="L304" s="415" t="s">
        <v>733</v>
      </c>
      <c r="M304" s="481" t="s">
        <v>1073</v>
      </c>
    </row>
    <row r="305" spans="1:13" s="403" customFormat="1" ht="23.25" customHeight="1">
      <c r="A305" s="74"/>
      <c r="B305" s="331" t="s">
        <v>612</v>
      </c>
      <c r="C305" s="484"/>
      <c r="D305" s="702" t="s">
        <v>807</v>
      </c>
      <c r="E305" s="730" t="s">
        <v>659</v>
      </c>
      <c r="F305" s="479"/>
      <c r="G305" s="479"/>
      <c r="H305" s="468"/>
      <c r="I305" s="468" t="s">
        <v>733</v>
      </c>
      <c r="J305" s="468" t="s">
        <v>733</v>
      </c>
      <c r="K305" s="415" t="s">
        <v>733</v>
      </c>
      <c r="L305" s="415" t="s">
        <v>733</v>
      </c>
      <c r="M305" s="485"/>
    </row>
    <row r="306" spans="1:13" s="403" customFormat="1" ht="23.25" customHeight="1">
      <c r="A306" s="74"/>
      <c r="B306" s="331" t="s">
        <v>611</v>
      </c>
      <c r="C306" s="443" t="s">
        <v>367</v>
      </c>
      <c r="D306" s="787"/>
      <c r="E306" s="731"/>
      <c r="F306" s="479">
        <v>0</v>
      </c>
      <c r="G306" s="479"/>
      <c r="H306" s="468">
        <v>0</v>
      </c>
      <c r="I306" s="468" t="s">
        <v>733</v>
      </c>
      <c r="J306" s="468" t="s">
        <v>733</v>
      </c>
      <c r="K306" s="415" t="s">
        <v>733</v>
      </c>
      <c r="L306" s="415" t="s">
        <v>733</v>
      </c>
      <c r="M306" s="481"/>
    </row>
    <row r="307" spans="1:13" s="403" customFormat="1" ht="23.25" customHeight="1">
      <c r="A307" s="74"/>
      <c r="B307" s="331" t="s">
        <v>343</v>
      </c>
      <c r="C307" s="443" t="s">
        <v>367</v>
      </c>
      <c r="D307" s="787"/>
      <c r="E307" s="731"/>
      <c r="F307" s="483">
        <v>27</v>
      </c>
      <c r="G307" s="479"/>
      <c r="H307" s="482">
        <v>27</v>
      </c>
      <c r="I307" s="468" t="s">
        <v>733</v>
      </c>
      <c r="J307" s="468" t="s">
        <v>733</v>
      </c>
      <c r="K307" s="415" t="s">
        <v>733</v>
      </c>
      <c r="L307" s="415" t="s">
        <v>733</v>
      </c>
      <c r="M307" s="481" t="s">
        <v>1073</v>
      </c>
    </row>
    <row r="308" spans="1:13" s="403" customFormat="1" ht="23.25" customHeight="1">
      <c r="A308" s="74"/>
      <c r="B308" s="331" t="s">
        <v>342</v>
      </c>
      <c r="C308" s="443" t="s">
        <v>367</v>
      </c>
      <c r="D308" s="787"/>
      <c r="E308" s="731"/>
      <c r="F308" s="483">
        <v>36</v>
      </c>
      <c r="G308" s="483"/>
      <c r="H308" s="482">
        <v>36</v>
      </c>
      <c r="I308" s="468" t="s">
        <v>733</v>
      </c>
      <c r="J308" s="468" t="s">
        <v>733</v>
      </c>
      <c r="K308" s="415" t="s">
        <v>733</v>
      </c>
      <c r="L308" s="415" t="s">
        <v>733</v>
      </c>
      <c r="M308" s="481" t="s">
        <v>1073</v>
      </c>
    </row>
    <row r="309" spans="1:13" s="403" customFormat="1" ht="19.5" customHeight="1">
      <c r="A309" s="74"/>
      <c r="B309" s="331" t="s">
        <v>613</v>
      </c>
      <c r="C309" s="443" t="s">
        <v>367</v>
      </c>
      <c r="D309" s="787"/>
      <c r="E309" s="731"/>
      <c r="F309" s="479">
        <v>0</v>
      </c>
      <c r="G309" s="479"/>
      <c r="H309" s="468">
        <v>0</v>
      </c>
      <c r="I309" s="468" t="s">
        <v>733</v>
      </c>
      <c r="J309" s="468" t="s">
        <v>733</v>
      </c>
      <c r="K309" s="415" t="s">
        <v>733</v>
      </c>
      <c r="L309" s="415" t="s">
        <v>733</v>
      </c>
      <c r="M309" s="481"/>
    </row>
    <row r="310" spans="1:13" s="403" customFormat="1" ht="19.5" customHeight="1">
      <c r="A310" s="74"/>
      <c r="B310" s="331" t="s">
        <v>614</v>
      </c>
      <c r="C310" s="443" t="s">
        <v>367</v>
      </c>
      <c r="D310" s="703"/>
      <c r="E310" s="732"/>
      <c r="F310" s="479">
        <v>0</v>
      </c>
      <c r="G310" s="479"/>
      <c r="H310" s="468">
        <v>0</v>
      </c>
      <c r="I310" s="468" t="s">
        <v>733</v>
      </c>
      <c r="J310" s="468" t="s">
        <v>733</v>
      </c>
      <c r="K310" s="415" t="s">
        <v>733</v>
      </c>
      <c r="L310" s="415" t="s">
        <v>733</v>
      </c>
      <c r="M310" s="481"/>
    </row>
    <row r="311" spans="1:13" s="403" customFormat="1" ht="67.5" customHeight="1">
      <c r="A311" s="74"/>
      <c r="B311" s="331" t="s">
        <v>334</v>
      </c>
      <c r="C311" s="443" t="s">
        <v>193</v>
      </c>
      <c r="D311" s="168" t="s">
        <v>807</v>
      </c>
      <c r="E311" s="145" t="s">
        <v>659</v>
      </c>
      <c r="F311" s="174">
        <v>45.8</v>
      </c>
      <c r="G311" s="487"/>
      <c r="H311" s="468">
        <v>50</v>
      </c>
      <c r="I311" s="468" t="s">
        <v>733</v>
      </c>
      <c r="J311" s="468" t="s">
        <v>733</v>
      </c>
      <c r="K311" s="415" t="s">
        <v>733</v>
      </c>
      <c r="L311" s="415" t="s">
        <v>733</v>
      </c>
      <c r="M311" s="481" t="s">
        <v>1152</v>
      </c>
    </row>
    <row r="312" spans="1:13" s="403" customFormat="1" ht="26.25" customHeight="1">
      <c r="A312" s="74"/>
      <c r="B312" s="331" t="s">
        <v>633</v>
      </c>
      <c r="C312" s="739" t="s">
        <v>636</v>
      </c>
      <c r="D312" s="784"/>
      <c r="E312" s="730" t="s">
        <v>659</v>
      </c>
      <c r="F312" s="487"/>
      <c r="G312" s="487"/>
      <c r="H312" s="468"/>
      <c r="I312" s="468" t="s">
        <v>733</v>
      </c>
      <c r="J312" s="468" t="s">
        <v>733</v>
      </c>
      <c r="K312" s="415" t="s">
        <v>733</v>
      </c>
      <c r="L312" s="415" t="s">
        <v>733</v>
      </c>
      <c r="M312" s="481"/>
    </row>
    <row r="313" spans="1:13" s="403" customFormat="1" ht="22.5" customHeight="1">
      <c r="A313" s="74"/>
      <c r="B313" s="331" t="s">
        <v>634</v>
      </c>
      <c r="C313" s="740"/>
      <c r="D313" s="785"/>
      <c r="E313" s="731"/>
      <c r="F313" s="487">
        <v>0.02</v>
      </c>
      <c r="G313" s="487"/>
      <c r="H313" s="523">
        <v>0.06</v>
      </c>
      <c r="I313" s="468" t="s">
        <v>733</v>
      </c>
      <c r="J313" s="468" t="s">
        <v>733</v>
      </c>
      <c r="K313" s="415" t="s">
        <v>733</v>
      </c>
      <c r="L313" s="415" t="s">
        <v>733</v>
      </c>
      <c r="M313" s="481" t="s">
        <v>1073</v>
      </c>
    </row>
    <row r="314" spans="1:13" s="403" customFormat="1" ht="27.75" customHeight="1">
      <c r="A314" s="74"/>
      <c r="B314" s="331" t="s">
        <v>635</v>
      </c>
      <c r="C314" s="741"/>
      <c r="D314" s="786"/>
      <c r="E314" s="732"/>
      <c r="F314" s="487">
        <v>0.01</v>
      </c>
      <c r="G314" s="487"/>
      <c r="H314" s="523">
        <v>0.03</v>
      </c>
      <c r="I314" s="468" t="s">
        <v>733</v>
      </c>
      <c r="J314" s="468" t="s">
        <v>733</v>
      </c>
      <c r="K314" s="415" t="s">
        <v>733</v>
      </c>
      <c r="L314" s="415" t="s">
        <v>733</v>
      </c>
      <c r="M314" s="481" t="s">
        <v>1073</v>
      </c>
    </row>
    <row r="315" spans="1:13" s="403" customFormat="1" ht="84.75" customHeight="1">
      <c r="A315" s="74"/>
      <c r="B315" s="330" t="s">
        <v>595</v>
      </c>
      <c r="C315" s="443" t="s">
        <v>615</v>
      </c>
      <c r="D315" s="168" t="s">
        <v>809</v>
      </c>
      <c r="E315" s="249" t="s">
        <v>660</v>
      </c>
      <c r="F315" s="468">
        <v>42</v>
      </c>
      <c r="G315" s="479"/>
      <c r="H315" s="468">
        <v>45.3</v>
      </c>
      <c r="I315" s="468" t="s">
        <v>733</v>
      </c>
      <c r="J315" s="468" t="s">
        <v>733</v>
      </c>
      <c r="K315" s="415" t="s">
        <v>733</v>
      </c>
      <c r="L315" s="415" t="s">
        <v>733</v>
      </c>
      <c r="M315" s="330" t="s">
        <v>1197</v>
      </c>
    </row>
    <row r="316" spans="1:13" s="32" customFormat="1" ht="22.5" customHeight="1">
      <c r="A316" s="74"/>
      <c r="B316" s="672" t="s">
        <v>616</v>
      </c>
      <c r="C316" s="673"/>
      <c r="D316" s="673"/>
      <c r="E316" s="673"/>
      <c r="F316" s="673"/>
      <c r="G316" s="673"/>
      <c r="H316" s="673"/>
      <c r="I316" s="673"/>
      <c r="J316" s="673"/>
      <c r="K316" s="673"/>
      <c r="L316" s="673"/>
      <c r="M316" s="674"/>
    </row>
    <row r="317" spans="1:13" s="32" customFormat="1" ht="136.5" customHeight="1">
      <c r="A317" s="74"/>
      <c r="B317" s="43" t="s">
        <v>617</v>
      </c>
      <c r="C317" s="38" t="s">
        <v>1</v>
      </c>
      <c r="D317" s="163"/>
      <c r="E317" s="30" t="s">
        <v>683</v>
      </c>
      <c r="F317" s="40" t="s">
        <v>733</v>
      </c>
      <c r="G317" s="41" t="s">
        <v>733</v>
      </c>
      <c r="H317" s="24" t="s">
        <v>733</v>
      </c>
      <c r="I317" s="40">
        <v>1.5</v>
      </c>
      <c r="J317" s="40">
        <v>1.5</v>
      </c>
      <c r="K317" s="30" t="s">
        <v>8</v>
      </c>
      <c r="L317" s="76"/>
      <c r="M317" s="51" t="s">
        <v>1183</v>
      </c>
    </row>
    <row r="318" spans="1:13" s="32" customFormat="1" ht="114" customHeight="1">
      <c r="A318" s="74"/>
      <c r="B318" s="43" t="s">
        <v>770</v>
      </c>
      <c r="C318" s="38" t="s">
        <v>1</v>
      </c>
      <c r="D318" s="163"/>
      <c r="E318" s="30" t="s">
        <v>683</v>
      </c>
      <c r="F318" s="40" t="s">
        <v>733</v>
      </c>
      <c r="G318" s="720" t="s">
        <v>388</v>
      </c>
      <c r="H318" s="721"/>
      <c r="I318" s="721"/>
      <c r="J318" s="721"/>
      <c r="K318" s="721"/>
      <c r="L318" s="722"/>
      <c r="M318" s="51" t="s">
        <v>1184</v>
      </c>
    </row>
    <row r="319" spans="1:13" s="32" customFormat="1" ht="57.75" customHeight="1">
      <c r="A319" s="74"/>
      <c r="B319" s="43" t="s">
        <v>856</v>
      </c>
      <c r="C319" s="38" t="s">
        <v>1</v>
      </c>
      <c r="D319" s="163"/>
      <c r="E319" s="82" t="s">
        <v>859</v>
      </c>
      <c r="F319" s="40" t="s">
        <v>733</v>
      </c>
      <c r="G319" s="711" t="s">
        <v>544</v>
      </c>
      <c r="H319" s="712"/>
      <c r="I319" s="712"/>
      <c r="J319" s="712"/>
      <c r="K319" s="712"/>
      <c r="L319" s="713"/>
      <c r="M319" s="51" t="s">
        <v>1218</v>
      </c>
    </row>
    <row r="320" spans="1:13" s="32" customFormat="1" ht="111" customHeight="1">
      <c r="A320" s="74"/>
      <c r="B320" s="463" t="s">
        <v>857</v>
      </c>
      <c r="C320" s="38" t="s">
        <v>1</v>
      </c>
      <c r="D320" s="163"/>
      <c r="E320" s="82" t="s">
        <v>860</v>
      </c>
      <c r="F320" s="40" t="s">
        <v>733</v>
      </c>
      <c r="G320" s="711" t="s">
        <v>544</v>
      </c>
      <c r="H320" s="712"/>
      <c r="I320" s="712"/>
      <c r="J320" s="712"/>
      <c r="K320" s="712"/>
      <c r="L320" s="713"/>
      <c r="M320" s="51" t="s">
        <v>1185</v>
      </c>
    </row>
    <row r="321" spans="1:13" s="32" customFormat="1" ht="86.25" customHeight="1">
      <c r="A321" s="74"/>
      <c r="B321" s="43" t="s">
        <v>1657</v>
      </c>
      <c r="C321" s="38" t="s">
        <v>1</v>
      </c>
      <c r="D321" s="163"/>
      <c r="E321" s="82" t="s">
        <v>861</v>
      </c>
      <c r="F321" s="40" t="s">
        <v>733</v>
      </c>
      <c r="G321" s="711" t="s">
        <v>388</v>
      </c>
      <c r="H321" s="712"/>
      <c r="I321" s="712"/>
      <c r="J321" s="712"/>
      <c r="K321" s="712"/>
      <c r="L321" s="713"/>
      <c r="M321" s="51" t="s">
        <v>1187</v>
      </c>
    </row>
    <row r="322" spans="1:13" s="32" customFormat="1" ht="64.5" customHeight="1">
      <c r="A322" s="74"/>
      <c r="B322" s="43" t="s">
        <v>858</v>
      </c>
      <c r="C322" s="38" t="s">
        <v>1</v>
      </c>
      <c r="D322" s="163"/>
      <c r="E322" s="82" t="s">
        <v>862</v>
      </c>
      <c r="F322" s="40" t="s">
        <v>733</v>
      </c>
      <c r="G322" s="711" t="s">
        <v>388</v>
      </c>
      <c r="H322" s="712"/>
      <c r="I322" s="712"/>
      <c r="J322" s="712"/>
      <c r="K322" s="712"/>
      <c r="L322" s="713"/>
      <c r="M322" s="51" t="s">
        <v>1186</v>
      </c>
    </row>
    <row r="323" spans="1:13" s="87" customFormat="1" ht="21" customHeight="1">
      <c r="A323" s="424"/>
      <c r="B323" s="118" t="s">
        <v>648</v>
      </c>
      <c r="C323" s="183"/>
      <c r="D323" s="183"/>
      <c r="E323" s="183"/>
      <c r="F323" s="183"/>
      <c r="G323" s="183"/>
      <c r="H323" s="183"/>
      <c r="I323" s="130">
        <f>SUM(I324:I326)</f>
        <v>1.5</v>
      </c>
      <c r="J323" s="120">
        <f>SUM(J324:J326)</f>
        <v>1.5</v>
      </c>
      <c r="K323" s="183"/>
      <c r="L323" s="183"/>
      <c r="M323" s="184"/>
    </row>
    <row r="324" spans="1:13" s="87" customFormat="1" ht="21" customHeight="1">
      <c r="A324" s="424"/>
      <c r="B324" s="118" t="s">
        <v>7</v>
      </c>
      <c r="C324" s="183"/>
      <c r="D324" s="183"/>
      <c r="E324" s="183"/>
      <c r="F324" s="183"/>
      <c r="G324" s="183"/>
      <c r="H324" s="183"/>
      <c r="I324" s="130">
        <v>0</v>
      </c>
      <c r="J324" s="130">
        <f>J318</f>
        <v>0</v>
      </c>
      <c r="K324" s="183"/>
      <c r="L324" s="183"/>
      <c r="M324" s="184"/>
    </row>
    <row r="325" spans="1:13" s="87" customFormat="1" ht="18" customHeight="1">
      <c r="A325" s="424"/>
      <c r="B325" s="118" t="s">
        <v>8</v>
      </c>
      <c r="C325" s="183"/>
      <c r="D325" s="183"/>
      <c r="E325" s="183"/>
      <c r="F325" s="183"/>
      <c r="G325" s="183"/>
      <c r="H325" s="183"/>
      <c r="I325" s="130">
        <f>I317+I321+I322</f>
        <v>1.5</v>
      </c>
      <c r="J325" s="130">
        <f>J317+J321+J322</f>
        <v>1.5</v>
      </c>
      <c r="K325" s="183"/>
      <c r="L325" s="183"/>
      <c r="M325" s="184"/>
    </row>
    <row r="326" spans="1:54" s="87" customFormat="1" ht="18.75" customHeight="1">
      <c r="A326" s="424"/>
      <c r="B326" s="118" t="s">
        <v>5</v>
      </c>
      <c r="C326" s="183"/>
      <c r="D326" s="183"/>
      <c r="E326" s="183"/>
      <c r="F326" s="183"/>
      <c r="G326" s="183"/>
      <c r="H326" s="183"/>
      <c r="I326" s="130">
        <v>0</v>
      </c>
      <c r="J326" s="120">
        <v>0</v>
      </c>
      <c r="K326" s="183"/>
      <c r="L326" s="183"/>
      <c r="M326" s="184"/>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c r="AN326" s="32"/>
      <c r="AO326" s="32"/>
      <c r="AP326" s="32"/>
      <c r="AQ326" s="32"/>
      <c r="AR326" s="32"/>
      <c r="AS326" s="32"/>
      <c r="AT326" s="32"/>
      <c r="AU326" s="32"/>
      <c r="AV326" s="32"/>
      <c r="AW326" s="32"/>
      <c r="AX326" s="32"/>
      <c r="AY326" s="32"/>
      <c r="AZ326" s="32"/>
      <c r="BA326" s="32"/>
      <c r="BB326" s="32"/>
    </row>
    <row r="327" spans="1:54" s="32" customFormat="1" ht="21" customHeight="1">
      <c r="A327" s="74"/>
      <c r="B327" s="666" t="s">
        <v>618</v>
      </c>
      <c r="C327" s="667"/>
      <c r="D327" s="667"/>
      <c r="E327" s="667"/>
      <c r="F327" s="667"/>
      <c r="G327" s="667"/>
      <c r="H327" s="667"/>
      <c r="I327" s="667"/>
      <c r="J327" s="667"/>
      <c r="K327" s="667"/>
      <c r="L327" s="667"/>
      <c r="M327" s="668"/>
      <c r="N327" s="79"/>
      <c r="O327" s="78"/>
      <c r="P327" s="79"/>
      <c r="Q327" s="78"/>
      <c r="R327" s="79"/>
      <c r="S327" s="78"/>
      <c r="T327" s="79"/>
      <c r="U327" s="78"/>
      <c r="V327" s="79"/>
      <c r="W327" s="78"/>
      <c r="X327" s="79"/>
      <c r="Y327" s="78"/>
      <c r="Z327" s="79"/>
      <c r="AA327" s="78"/>
      <c r="AB327" s="79"/>
      <c r="AC327" s="78"/>
      <c r="AD327" s="79"/>
      <c r="AE327" s="78"/>
      <c r="AF327" s="79"/>
      <c r="AG327" s="78"/>
      <c r="AH327" s="79"/>
      <c r="AI327" s="80"/>
      <c r="AJ327" s="52"/>
      <c r="AK327" s="74"/>
      <c r="AL327" s="52"/>
      <c r="AM327" s="74"/>
      <c r="AN327" s="52" t="s">
        <v>619</v>
      </c>
      <c r="AO327" s="74"/>
      <c r="AP327" s="52" t="s">
        <v>619</v>
      </c>
      <c r="AQ327" s="74"/>
      <c r="AR327" s="52" t="s">
        <v>619</v>
      </c>
      <c r="AS327" s="74"/>
      <c r="AT327" s="52" t="s">
        <v>619</v>
      </c>
      <c r="AU327" s="74"/>
      <c r="AV327" s="52" t="s">
        <v>619</v>
      </c>
      <c r="AW327" s="74"/>
      <c r="AX327" s="52" t="s">
        <v>619</v>
      </c>
      <c r="AY327" s="74"/>
      <c r="AZ327" s="52" t="s">
        <v>619</v>
      </c>
      <c r="BA327" s="74"/>
      <c r="BB327" s="52" t="s">
        <v>619</v>
      </c>
    </row>
    <row r="328" spans="1:248" s="32" customFormat="1" ht="24.75" customHeight="1">
      <c r="A328" s="74"/>
      <c r="B328" s="666" t="s">
        <v>741</v>
      </c>
      <c r="C328" s="667"/>
      <c r="D328" s="667"/>
      <c r="E328" s="667"/>
      <c r="F328" s="667"/>
      <c r="G328" s="667"/>
      <c r="H328" s="667"/>
      <c r="I328" s="667"/>
      <c r="J328" s="667"/>
      <c r="K328" s="667"/>
      <c r="L328" s="668"/>
      <c r="M328" s="52"/>
      <c r="N328" s="81"/>
      <c r="O328" s="78"/>
      <c r="P328" s="81"/>
      <c r="Q328" s="78"/>
      <c r="R328" s="81"/>
      <c r="S328" s="78"/>
      <c r="T328" s="81"/>
      <c r="U328" s="78"/>
      <c r="V328" s="81"/>
      <c r="W328" s="78"/>
      <c r="X328" s="81"/>
      <c r="Y328" s="78"/>
      <c r="Z328" s="81"/>
      <c r="AA328" s="78"/>
      <c r="AB328" s="81"/>
      <c r="AC328" s="78"/>
      <c r="AD328" s="81"/>
      <c r="AE328" s="78"/>
      <c r="AF328" s="81"/>
      <c r="AG328" s="78"/>
      <c r="AH328" s="81"/>
      <c r="AI328" s="80"/>
      <c r="AJ328" s="77"/>
      <c r="AK328" s="74"/>
      <c r="AL328" s="77"/>
      <c r="AM328" s="74"/>
      <c r="AN328" s="77" t="s">
        <v>586</v>
      </c>
      <c r="AO328" s="74"/>
      <c r="AP328" s="77" t="s">
        <v>586</v>
      </c>
      <c r="AQ328" s="74"/>
      <c r="AR328" s="77" t="s">
        <v>586</v>
      </c>
      <c r="AS328" s="74"/>
      <c r="AT328" s="77" t="s">
        <v>586</v>
      </c>
      <c r="AU328" s="74"/>
      <c r="AV328" s="77" t="s">
        <v>586</v>
      </c>
      <c r="AW328" s="74"/>
      <c r="AX328" s="77" t="s">
        <v>586</v>
      </c>
      <c r="AY328" s="74"/>
      <c r="AZ328" s="77" t="s">
        <v>586</v>
      </c>
      <c r="BA328" s="74"/>
      <c r="BB328" s="77" t="s">
        <v>586</v>
      </c>
      <c r="BC328" s="74"/>
      <c r="BD328" s="52" t="s">
        <v>619</v>
      </c>
      <c r="BE328" s="74"/>
      <c r="BF328" s="52" t="s">
        <v>619</v>
      </c>
      <c r="BG328" s="74"/>
      <c r="BH328" s="52" t="s">
        <v>619</v>
      </c>
      <c r="BI328" s="74"/>
      <c r="BJ328" s="52" t="s">
        <v>619</v>
      </c>
      <c r="BK328" s="74"/>
      <c r="BL328" s="52" t="s">
        <v>619</v>
      </c>
      <c r="BM328" s="74"/>
      <c r="BN328" s="52" t="s">
        <v>619</v>
      </c>
      <c r="BO328" s="74"/>
      <c r="BP328" s="52" t="s">
        <v>619</v>
      </c>
      <c r="BQ328" s="74"/>
      <c r="BR328" s="52" t="s">
        <v>619</v>
      </c>
      <c r="BS328" s="74"/>
      <c r="BT328" s="52" t="s">
        <v>619</v>
      </c>
      <c r="BU328" s="74"/>
      <c r="BV328" s="52" t="s">
        <v>619</v>
      </c>
      <c r="BW328" s="74"/>
      <c r="BX328" s="52" t="s">
        <v>619</v>
      </c>
      <c r="BY328" s="74"/>
      <c r="BZ328" s="52" t="s">
        <v>619</v>
      </c>
      <c r="CA328" s="74"/>
      <c r="CB328" s="52" t="s">
        <v>619</v>
      </c>
      <c r="CC328" s="74"/>
      <c r="CD328" s="52" t="s">
        <v>619</v>
      </c>
      <c r="CE328" s="74"/>
      <c r="CF328" s="52" t="s">
        <v>619</v>
      </c>
      <c r="CG328" s="74"/>
      <c r="CH328" s="52" t="s">
        <v>619</v>
      </c>
      <c r="CI328" s="74"/>
      <c r="CJ328" s="52" t="s">
        <v>619</v>
      </c>
      <c r="CK328" s="74"/>
      <c r="CL328" s="52" t="s">
        <v>619</v>
      </c>
      <c r="CM328" s="74"/>
      <c r="CN328" s="52" t="s">
        <v>619</v>
      </c>
      <c r="CO328" s="74"/>
      <c r="CP328" s="52" t="s">
        <v>619</v>
      </c>
      <c r="CQ328" s="74"/>
      <c r="CR328" s="52" t="s">
        <v>619</v>
      </c>
      <c r="CS328" s="74"/>
      <c r="CT328" s="52" t="s">
        <v>619</v>
      </c>
      <c r="CU328" s="74"/>
      <c r="CV328" s="52" t="s">
        <v>619</v>
      </c>
      <c r="CW328" s="74"/>
      <c r="CX328" s="52" t="s">
        <v>619</v>
      </c>
      <c r="CY328" s="74"/>
      <c r="CZ328" s="52" t="s">
        <v>619</v>
      </c>
      <c r="DA328" s="74"/>
      <c r="DB328" s="52" t="s">
        <v>619</v>
      </c>
      <c r="DC328" s="74"/>
      <c r="DD328" s="52" t="s">
        <v>619</v>
      </c>
      <c r="DE328" s="74"/>
      <c r="DF328" s="52" t="s">
        <v>619</v>
      </c>
      <c r="DG328" s="74"/>
      <c r="DH328" s="52" t="s">
        <v>619</v>
      </c>
      <c r="DI328" s="74"/>
      <c r="DJ328" s="52" t="s">
        <v>619</v>
      </c>
      <c r="DK328" s="74"/>
      <c r="DL328" s="52" t="s">
        <v>619</v>
      </c>
      <c r="DM328" s="74"/>
      <c r="DN328" s="52" t="s">
        <v>619</v>
      </c>
      <c r="DO328" s="74"/>
      <c r="DP328" s="52" t="s">
        <v>619</v>
      </c>
      <c r="DQ328" s="74"/>
      <c r="DR328" s="52" t="s">
        <v>619</v>
      </c>
      <c r="DS328" s="74"/>
      <c r="DT328" s="52" t="s">
        <v>619</v>
      </c>
      <c r="DU328" s="74"/>
      <c r="DV328" s="52" t="s">
        <v>619</v>
      </c>
      <c r="DW328" s="74"/>
      <c r="DX328" s="52" t="s">
        <v>619</v>
      </c>
      <c r="DY328" s="74"/>
      <c r="DZ328" s="52" t="s">
        <v>619</v>
      </c>
      <c r="EA328" s="74"/>
      <c r="EB328" s="52" t="s">
        <v>619</v>
      </c>
      <c r="EC328" s="74"/>
      <c r="ED328" s="52" t="s">
        <v>619</v>
      </c>
      <c r="EE328" s="74"/>
      <c r="EF328" s="52" t="s">
        <v>619</v>
      </c>
      <c r="EG328" s="74"/>
      <c r="EH328" s="52" t="s">
        <v>619</v>
      </c>
      <c r="EI328" s="74"/>
      <c r="EJ328" s="52" t="s">
        <v>619</v>
      </c>
      <c r="EK328" s="74"/>
      <c r="EL328" s="52" t="s">
        <v>619</v>
      </c>
      <c r="EM328" s="74"/>
      <c r="EN328" s="52" t="s">
        <v>619</v>
      </c>
      <c r="EO328" s="74"/>
      <c r="EP328" s="52" t="s">
        <v>619</v>
      </c>
      <c r="EQ328" s="74"/>
      <c r="ER328" s="52" t="s">
        <v>619</v>
      </c>
      <c r="ES328" s="74"/>
      <c r="ET328" s="52" t="s">
        <v>619</v>
      </c>
      <c r="EU328" s="74"/>
      <c r="EV328" s="52" t="s">
        <v>619</v>
      </c>
      <c r="EW328" s="74"/>
      <c r="EX328" s="52" t="s">
        <v>619</v>
      </c>
      <c r="EY328" s="74"/>
      <c r="EZ328" s="52" t="s">
        <v>619</v>
      </c>
      <c r="FA328" s="74"/>
      <c r="FB328" s="52" t="s">
        <v>619</v>
      </c>
      <c r="FC328" s="74"/>
      <c r="FD328" s="52" t="s">
        <v>619</v>
      </c>
      <c r="FE328" s="74"/>
      <c r="FF328" s="52" t="s">
        <v>619</v>
      </c>
      <c r="FG328" s="74"/>
      <c r="FH328" s="52" t="s">
        <v>619</v>
      </c>
      <c r="FI328" s="74"/>
      <c r="FJ328" s="52" t="s">
        <v>619</v>
      </c>
      <c r="FK328" s="74"/>
      <c r="FL328" s="52" t="s">
        <v>619</v>
      </c>
      <c r="FM328" s="74"/>
      <c r="FN328" s="52" t="s">
        <v>619</v>
      </c>
      <c r="FO328" s="74"/>
      <c r="FP328" s="52" t="s">
        <v>619</v>
      </c>
      <c r="FQ328" s="74"/>
      <c r="FR328" s="52" t="s">
        <v>619</v>
      </c>
      <c r="FS328" s="74"/>
      <c r="FT328" s="52" t="s">
        <v>619</v>
      </c>
      <c r="FU328" s="74"/>
      <c r="FV328" s="52" t="s">
        <v>619</v>
      </c>
      <c r="FW328" s="74"/>
      <c r="FX328" s="52" t="s">
        <v>619</v>
      </c>
      <c r="FY328" s="74"/>
      <c r="FZ328" s="52" t="s">
        <v>619</v>
      </c>
      <c r="GA328" s="74"/>
      <c r="GB328" s="52" t="s">
        <v>619</v>
      </c>
      <c r="GC328" s="74"/>
      <c r="GD328" s="52" t="s">
        <v>619</v>
      </c>
      <c r="GE328" s="74"/>
      <c r="GF328" s="52" t="s">
        <v>619</v>
      </c>
      <c r="GG328" s="74"/>
      <c r="GH328" s="52" t="s">
        <v>619</v>
      </c>
      <c r="GI328" s="74"/>
      <c r="GJ328" s="52" t="s">
        <v>619</v>
      </c>
      <c r="GK328" s="74"/>
      <c r="GL328" s="52" t="s">
        <v>619</v>
      </c>
      <c r="GM328" s="74"/>
      <c r="GN328" s="52" t="s">
        <v>619</v>
      </c>
      <c r="GO328" s="74"/>
      <c r="GP328" s="52" t="s">
        <v>619</v>
      </c>
      <c r="GQ328" s="74"/>
      <c r="GR328" s="52" t="s">
        <v>619</v>
      </c>
      <c r="GS328" s="74"/>
      <c r="GT328" s="52" t="s">
        <v>619</v>
      </c>
      <c r="GU328" s="74"/>
      <c r="GV328" s="52" t="s">
        <v>619</v>
      </c>
      <c r="GW328" s="74"/>
      <c r="GX328" s="52" t="s">
        <v>619</v>
      </c>
      <c r="GY328" s="74"/>
      <c r="GZ328" s="52" t="s">
        <v>619</v>
      </c>
      <c r="HA328" s="74"/>
      <c r="HB328" s="52" t="s">
        <v>619</v>
      </c>
      <c r="HC328" s="74"/>
      <c r="HD328" s="52" t="s">
        <v>619</v>
      </c>
      <c r="HE328" s="74"/>
      <c r="HF328" s="52" t="s">
        <v>619</v>
      </c>
      <c r="HG328" s="74"/>
      <c r="HH328" s="52" t="s">
        <v>619</v>
      </c>
      <c r="HI328" s="74"/>
      <c r="HJ328" s="52" t="s">
        <v>619</v>
      </c>
      <c r="HK328" s="74"/>
      <c r="HL328" s="52" t="s">
        <v>619</v>
      </c>
      <c r="HM328" s="74"/>
      <c r="HN328" s="52" t="s">
        <v>619</v>
      </c>
      <c r="HO328" s="74"/>
      <c r="HP328" s="52" t="s">
        <v>619</v>
      </c>
      <c r="HQ328" s="74"/>
      <c r="HR328" s="52" t="s">
        <v>619</v>
      </c>
      <c r="HS328" s="74"/>
      <c r="HT328" s="52" t="s">
        <v>619</v>
      </c>
      <c r="HU328" s="74"/>
      <c r="HV328" s="52" t="s">
        <v>619</v>
      </c>
      <c r="HW328" s="74"/>
      <c r="HX328" s="52" t="s">
        <v>619</v>
      </c>
      <c r="HY328" s="74"/>
      <c r="HZ328" s="52" t="s">
        <v>619</v>
      </c>
      <c r="IA328" s="74"/>
      <c r="IB328" s="52" t="s">
        <v>619</v>
      </c>
      <c r="IC328" s="74"/>
      <c r="ID328" s="52" t="s">
        <v>619</v>
      </c>
      <c r="IE328" s="74"/>
      <c r="IF328" s="52" t="s">
        <v>619</v>
      </c>
      <c r="IG328" s="74"/>
      <c r="IH328" s="52" t="s">
        <v>619</v>
      </c>
      <c r="II328" s="74"/>
      <c r="IJ328" s="52" t="s">
        <v>619</v>
      </c>
      <c r="IK328" s="74"/>
      <c r="IL328" s="52" t="s">
        <v>619</v>
      </c>
      <c r="IM328" s="74"/>
      <c r="IN328" s="52" t="s">
        <v>619</v>
      </c>
    </row>
    <row r="329" spans="1:248" s="32" customFormat="1" ht="19.5" customHeight="1">
      <c r="A329" s="74"/>
      <c r="B329" s="52" t="s">
        <v>586</v>
      </c>
      <c r="C329" s="77"/>
      <c r="D329" s="74"/>
      <c r="E329" s="77"/>
      <c r="F329" s="77"/>
      <c r="G329" s="74"/>
      <c r="H329" s="77"/>
      <c r="I329" s="77"/>
      <c r="J329" s="74"/>
      <c r="K329" s="77"/>
      <c r="L329" s="74"/>
      <c r="M329" s="77"/>
      <c r="N329" s="81"/>
      <c r="O329" s="78"/>
      <c r="P329" s="81"/>
      <c r="Q329" s="78"/>
      <c r="R329" s="81"/>
      <c r="S329" s="78"/>
      <c r="T329" s="81"/>
      <c r="U329" s="78"/>
      <c r="V329" s="81"/>
      <c r="W329" s="78"/>
      <c r="X329" s="81"/>
      <c r="Y329" s="78"/>
      <c r="Z329" s="81"/>
      <c r="AA329" s="78"/>
      <c r="AB329" s="81"/>
      <c r="AC329" s="78"/>
      <c r="AD329" s="81"/>
      <c r="AE329" s="78"/>
      <c r="AF329" s="81"/>
      <c r="AG329" s="78"/>
      <c r="AH329" s="81"/>
      <c r="AI329" s="78"/>
      <c r="AJ329" s="81"/>
      <c r="AK329" s="78"/>
      <c r="AL329" s="81"/>
      <c r="AM329" s="78"/>
      <c r="AN329" s="81"/>
      <c r="AO329" s="78"/>
      <c r="AP329" s="81"/>
      <c r="AQ329" s="78"/>
      <c r="AR329" s="81"/>
      <c r="AS329" s="78"/>
      <c r="AT329" s="81"/>
      <c r="AU329" s="78"/>
      <c r="AV329" s="81"/>
      <c r="AW329" s="78"/>
      <c r="AX329" s="81"/>
      <c r="AY329" s="78"/>
      <c r="AZ329" s="81"/>
      <c r="BA329" s="78"/>
      <c r="BB329" s="81"/>
      <c r="BC329" s="74"/>
      <c r="BD329" s="77" t="s">
        <v>586</v>
      </c>
      <c r="BE329" s="74"/>
      <c r="BF329" s="77" t="s">
        <v>586</v>
      </c>
      <c r="BG329" s="74"/>
      <c r="BH329" s="77" t="s">
        <v>586</v>
      </c>
      <c r="BI329" s="74"/>
      <c r="BJ329" s="77" t="s">
        <v>586</v>
      </c>
      <c r="BK329" s="74"/>
      <c r="BL329" s="77" t="s">
        <v>586</v>
      </c>
      <c r="BM329" s="74"/>
      <c r="BN329" s="77" t="s">
        <v>586</v>
      </c>
      <c r="BO329" s="74"/>
      <c r="BP329" s="77" t="s">
        <v>586</v>
      </c>
      <c r="BQ329" s="74"/>
      <c r="BR329" s="77" t="s">
        <v>586</v>
      </c>
      <c r="BS329" s="74"/>
      <c r="BT329" s="77" t="s">
        <v>586</v>
      </c>
      <c r="BU329" s="74"/>
      <c r="BV329" s="77" t="s">
        <v>586</v>
      </c>
      <c r="BW329" s="74"/>
      <c r="BX329" s="77" t="s">
        <v>586</v>
      </c>
      <c r="BY329" s="74"/>
      <c r="BZ329" s="77" t="s">
        <v>586</v>
      </c>
      <c r="CA329" s="74"/>
      <c r="CB329" s="77" t="s">
        <v>586</v>
      </c>
      <c r="CC329" s="74"/>
      <c r="CD329" s="77" t="s">
        <v>586</v>
      </c>
      <c r="CE329" s="74"/>
      <c r="CF329" s="77" t="s">
        <v>586</v>
      </c>
      <c r="CG329" s="74"/>
      <c r="CH329" s="77" t="s">
        <v>586</v>
      </c>
      <c r="CI329" s="74"/>
      <c r="CJ329" s="77" t="s">
        <v>586</v>
      </c>
      <c r="CK329" s="74"/>
      <c r="CL329" s="77" t="s">
        <v>586</v>
      </c>
      <c r="CM329" s="74"/>
      <c r="CN329" s="77" t="s">
        <v>586</v>
      </c>
      <c r="CO329" s="74"/>
      <c r="CP329" s="77" t="s">
        <v>586</v>
      </c>
      <c r="CQ329" s="74"/>
      <c r="CR329" s="77" t="s">
        <v>586</v>
      </c>
      <c r="CS329" s="74"/>
      <c r="CT329" s="77" t="s">
        <v>586</v>
      </c>
      <c r="CU329" s="74"/>
      <c r="CV329" s="77" t="s">
        <v>586</v>
      </c>
      <c r="CW329" s="74"/>
      <c r="CX329" s="77" t="s">
        <v>586</v>
      </c>
      <c r="CY329" s="74"/>
      <c r="CZ329" s="77" t="s">
        <v>586</v>
      </c>
      <c r="DA329" s="74"/>
      <c r="DB329" s="77" t="s">
        <v>586</v>
      </c>
      <c r="DC329" s="74"/>
      <c r="DD329" s="77" t="s">
        <v>586</v>
      </c>
      <c r="DE329" s="74"/>
      <c r="DF329" s="77" t="s">
        <v>586</v>
      </c>
      <c r="DG329" s="74"/>
      <c r="DH329" s="77" t="s">
        <v>586</v>
      </c>
      <c r="DI329" s="74"/>
      <c r="DJ329" s="77" t="s">
        <v>586</v>
      </c>
      <c r="DK329" s="74"/>
      <c r="DL329" s="77" t="s">
        <v>586</v>
      </c>
      <c r="DM329" s="74"/>
      <c r="DN329" s="77" t="s">
        <v>586</v>
      </c>
      <c r="DO329" s="74"/>
      <c r="DP329" s="77" t="s">
        <v>586</v>
      </c>
      <c r="DQ329" s="74"/>
      <c r="DR329" s="77" t="s">
        <v>586</v>
      </c>
      <c r="DS329" s="74"/>
      <c r="DT329" s="77" t="s">
        <v>586</v>
      </c>
      <c r="DU329" s="74"/>
      <c r="DV329" s="77" t="s">
        <v>586</v>
      </c>
      <c r="DW329" s="74"/>
      <c r="DX329" s="77" t="s">
        <v>586</v>
      </c>
      <c r="DY329" s="74"/>
      <c r="DZ329" s="77" t="s">
        <v>586</v>
      </c>
      <c r="EA329" s="74"/>
      <c r="EB329" s="77" t="s">
        <v>586</v>
      </c>
      <c r="EC329" s="74"/>
      <c r="ED329" s="77" t="s">
        <v>586</v>
      </c>
      <c r="EE329" s="74"/>
      <c r="EF329" s="77" t="s">
        <v>586</v>
      </c>
      <c r="EG329" s="74"/>
      <c r="EH329" s="77" t="s">
        <v>586</v>
      </c>
      <c r="EI329" s="74"/>
      <c r="EJ329" s="77" t="s">
        <v>586</v>
      </c>
      <c r="EK329" s="74"/>
      <c r="EL329" s="77" t="s">
        <v>586</v>
      </c>
      <c r="EM329" s="74"/>
      <c r="EN329" s="77" t="s">
        <v>586</v>
      </c>
      <c r="EO329" s="74"/>
      <c r="EP329" s="77" t="s">
        <v>586</v>
      </c>
      <c r="EQ329" s="74"/>
      <c r="ER329" s="77" t="s">
        <v>586</v>
      </c>
      <c r="ES329" s="74"/>
      <c r="ET329" s="77" t="s">
        <v>586</v>
      </c>
      <c r="EU329" s="74"/>
      <c r="EV329" s="77" t="s">
        <v>586</v>
      </c>
      <c r="EW329" s="74"/>
      <c r="EX329" s="77" t="s">
        <v>586</v>
      </c>
      <c r="EY329" s="74"/>
      <c r="EZ329" s="77" t="s">
        <v>586</v>
      </c>
      <c r="FA329" s="74"/>
      <c r="FB329" s="77" t="s">
        <v>586</v>
      </c>
      <c r="FC329" s="74"/>
      <c r="FD329" s="77" t="s">
        <v>586</v>
      </c>
      <c r="FE329" s="74"/>
      <c r="FF329" s="77" t="s">
        <v>586</v>
      </c>
      <c r="FG329" s="74"/>
      <c r="FH329" s="77" t="s">
        <v>586</v>
      </c>
      <c r="FI329" s="74"/>
      <c r="FJ329" s="77" t="s">
        <v>586</v>
      </c>
      <c r="FK329" s="74"/>
      <c r="FL329" s="77" t="s">
        <v>586</v>
      </c>
      <c r="FM329" s="74"/>
      <c r="FN329" s="77" t="s">
        <v>586</v>
      </c>
      <c r="FO329" s="74"/>
      <c r="FP329" s="77" t="s">
        <v>586</v>
      </c>
      <c r="FQ329" s="74"/>
      <c r="FR329" s="77" t="s">
        <v>586</v>
      </c>
      <c r="FS329" s="74"/>
      <c r="FT329" s="77" t="s">
        <v>586</v>
      </c>
      <c r="FU329" s="74"/>
      <c r="FV329" s="77" t="s">
        <v>586</v>
      </c>
      <c r="FW329" s="74"/>
      <c r="FX329" s="77" t="s">
        <v>586</v>
      </c>
      <c r="FY329" s="74"/>
      <c r="FZ329" s="77" t="s">
        <v>586</v>
      </c>
      <c r="GA329" s="74"/>
      <c r="GB329" s="77" t="s">
        <v>586</v>
      </c>
      <c r="GC329" s="74"/>
      <c r="GD329" s="77" t="s">
        <v>586</v>
      </c>
      <c r="GE329" s="74"/>
      <c r="GF329" s="77" t="s">
        <v>586</v>
      </c>
      <c r="GG329" s="74"/>
      <c r="GH329" s="77" t="s">
        <v>586</v>
      </c>
      <c r="GI329" s="74"/>
      <c r="GJ329" s="77" t="s">
        <v>586</v>
      </c>
      <c r="GK329" s="74"/>
      <c r="GL329" s="77" t="s">
        <v>586</v>
      </c>
      <c r="GM329" s="74"/>
      <c r="GN329" s="77" t="s">
        <v>586</v>
      </c>
      <c r="GO329" s="74"/>
      <c r="GP329" s="77" t="s">
        <v>586</v>
      </c>
      <c r="GQ329" s="74"/>
      <c r="GR329" s="77" t="s">
        <v>586</v>
      </c>
      <c r="GS329" s="74"/>
      <c r="GT329" s="77" t="s">
        <v>586</v>
      </c>
      <c r="GU329" s="74"/>
      <c r="GV329" s="77" t="s">
        <v>586</v>
      </c>
      <c r="GW329" s="74"/>
      <c r="GX329" s="77" t="s">
        <v>586</v>
      </c>
      <c r="GY329" s="74"/>
      <c r="GZ329" s="77" t="s">
        <v>586</v>
      </c>
      <c r="HA329" s="74"/>
      <c r="HB329" s="77" t="s">
        <v>586</v>
      </c>
      <c r="HC329" s="74"/>
      <c r="HD329" s="77" t="s">
        <v>586</v>
      </c>
      <c r="HE329" s="74"/>
      <c r="HF329" s="77" t="s">
        <v>586</v>
      </c>
      <c r="HG329" s="74"/>
      <c r="HH329" s="77" t="s">
        <v>586</v>
      </c>
      <c r="HI329" s="74"/>
      <c r="HJ329" s="77" t="s">
        <v>586</v>
      </c>
      <c r="HK329" s="74"/>
      <c r="HL329" s="77" t="s">
        <v>586</v>
      </c>
      <c r="HM329" s="74"/>
      <c r="HN329" s="77" t="s">
        <v>586</v>
      </c>
      <c r="HO329" s="74"/>
      <c r="HP329" s="77" t="s">
        <v>586</v>
      </c>
      <c r="HQ329" s="74"/>
      <c r="HR329" s="77" t="s">
        <v>586</v>
      </c>
      <c r="HS329" s="74"/>
      <c r="HT329" s="77" t="s">
        <v>586</v>
      </c>
      <c r="HU329" s="74"/>
      <c r="HV329" s="77" t="s">
        <v>586</v>
      </c>
      <c r="HW329" s="74"/>
      <c r="HX329" s="77" t="s">
        <v>586</v>
      </c>
      <c r="HY329" s="74"/>
      <c r="HZ329" s="77" t="s">
        <v>586</v>
      </c>
      <c r="IA329" s="74"/>
      <c r="IB329" s="77" t="s">
        <v>586</v>
      </c>
      <c r="IC329" s="74"/>
      <c r="ID329" s="77" t="s">
        <v>586</v>
      </c>
      <c r="IE329" s="74"/>
      <c r="IF329" s="77" t="s">
        <v>586</v>
      </c>
      <c r="IG329" s="74"/>
      <c r="IH329" s="77" t="s">
        <v>586</v>
      </c>
      <c r="II329" s="74"/>
      <c r="IJ329" s="77" t="s">
        <v>586</v>
      </c>
      <c r="IK329" s="74"/>
      <c r="IL329" s="77" t="s">
        <v>586</v>
      </c>
      <c r="IM329" s="74"/>
      <c r="IN329" s="77" t="s">
        <v>586</v>
      </c>
    </row>
    <row r="330" spans="1:248" s="321" customFormat="1" ht="34.5" customHeight="1">
      <c r="A330" s="74"/>
      <c r="B330" s="199" t="s">
        <v>441</v>
      </c>
      <c r="C330" s="487" t="s">
        <v>444</v>
      </c>
      <c r="D330" s="168" t="s">
        <v>809</v>
      </c>
      <c r="E330" s="418" t="s">
        <v>620</v>
      </c>
      <c r="F330" s="487">
        <v>35.6</v>
      </c>
      <c r="G330" s="487"/>
      <c r="H330" s="487">
        <v>49.3</v>
      </c>
      <c r="I330" s="174" t="s">
        <v>733</v>
      </c>
      <c r="J330" s="174" t="s">
        <v>733</v>
      </c>
      <c r="K330" s="415" t="s">
        <v>733</v>
      </c>
      <c r="L330" s="174" t="s">
        <v>733</v>
      </c>
      <c r="M330" s="481" t="s">
        <v>1134</v>
      </c>
      <c r="N330" s="325"/>
      <c r="O330" s="326"/>
      <c r="P330" s="325"/>
      <c r="Q330" s="326"/>
      <c r="R330" s="325"/>
      <c r="S330" s="326"/>
      <c r="T330" s="325"/>
      <c r="U330" s="326"/>
      <c r="V330" s="325"/>
      <c r="W330" s="326"/>
      <c r="X330" s="325"/>
      <c r="Y330" s="326"/>
      <c r="Z330" s="325"/>
      <c r="AA330" s="326"/>
      <c r="AB330" s="325"/>
      <c r="AC330" s="326"/>
      <c r="AD330" s="325"/>
      <c r="AE330" s="326"/>
      <c r="AF330" s="325"/>
      <c r="AG330" s="326"/>
      <c r="AH330" s="325"/>
      <c r="AI330" s="326"/>
      <c r="AJ330" s="325"/>
      <c r="AK330" s="326"/>
      <c r="AL330" s="325"/>
      <c r="AM330" s="326"/>
      <c r="AN330" s="325"/>
      <c r="AO330" s="326"/>
      <c r="AP330" s="325"/>
      <c r="AQ330" s="326"/>
      <c r="AR330" s="325"/>
      <c r="AS330" s="326"/>
      <c r="AT330" s="325"/>
      <c r="AU330" s="326"/>
      <c r="AV330" s="325"/>
      <c r="AW330" s="326"/>
      <c r="AX330" s="325"/>
      <c r="AY330" s="326"/>
      <c r="AZ330" s="325"/>
      <c r="BA330" s="326"/>
      <c r="BB330" s="325"/>
      <c r="BC330" s="326"/>
      <c r="BD330" s="325"/>
      <c r="BE330" s="326"/>
      <c r="BF330" s="325"/>
      <c r="BG330" s="326"/>
      <c r="BH330" s="325"/>
      <c r="BI330" s="326"/>
      <c r="BJ330" s="325"/>
      <c r="BK330" s="326"/>
      <c r="BL330" s="325"/>
      <c r="BM330" s="326"/>
      <c r="BN330" s="325"/>
      <c r="BO330" s="326"/>
      <c r="BP330" s="325"/>
      <c r="BQ330" s="326"/>
      <c r="BR330" s="325"/>
      <c r="BS330" s="326"/>
      <c r="BT330" s="325"/>
      <c r="BU330" s="326"/>
      <c r="BV330" s="325"/>
      <c r="BW330" s="326"/>
      <c r="BX330" s="325"/>
      <c r="BY330" s="326"/>
      <c r="BZ330" s="325"/>
      <c r="CA330" s="326"/>
      <c r="CB330" s="325"/>
      <c r="CC330" s="326"/>
      <c r="CD330" s="325"/>
      <c r="CE330" s="326"/>
      <c r="CF330" s="325"/>
      <c r="CG330" s="326"/>
      <c r="CH330" s="325"/>
      <c r="CI330" s="326"/>
      <c r="CJ330" s="325"/>
      <c r="CK330" s="326"/>
      <c r="CL330" s="325"/>
      <c r="CM330" s="326"/>
      <c r="CN330" s="325"/>
      <c r="CO330" s="326"/>
      <c r="CP330" s="325"/>
      <c r="CQ330" s="326"/>
      <c r="CR330" s="325"/>
      <c r="CS330" s="326"/>
      <c r="CT330" s="325"/>
      <c r="CU330" s="326"/>
      <c r="CV330" s="325"/>
      <c r="CW330" s="326"/>
      <c r="CX330" s="325"/>
      <c r="CY330" s="326"/>
      <c r="CZ330" s="325"/>
      <c r="DA330" s="326"/>
      <c r="DB330" s="325"/>
      <c r="DC330" s="326"/>
      <c r="DD330" s="325"/>
      <c r="DE330" s="326"/>
      <c r="DF330" s="325"/>
      <c r="DG330" s="326"/>
      <c r="DH330" s="325"/>
      <c r="DI330" s="326"/>
      <c r="DJ330" s="325"/>
      <c r="DK330" s="326"/>
      <c r="DL330" s="325"/>
      <c r="DM330" s="326"/>
      <c r="DN330" s="325"/>
      <c r="DO330" s="326"/>
      <c r="DP330" s="325"/>
      <c r="DQ330" s="326"/>
      <c r="DR330" s="325"/>
      <c r="DS330" s="326"/>
      <c r="DT330" s="325"/>
      <c r="DU330" s="326"/>
      <c r="DV330" s="325"/>
      <c r="DW330" s="326"/>
      <c r="DX330" s="325"/>
      <c r="DY330" s="326"/>
      <c r="DZ330" s="325"/>
      <c r="EA330" s="326"/>
      <c r="EB330" s="325"/>
      <c r="EC330" s="326"/>
      <c r="ED330" s="325"/>
      <c r="EE330" s="326"/>
      <c r="EF330" s="325"/>
      <c r="EG330" s="326"/>
      <c r="EH330" s="325"/>
      <c r="EI330" s="326"/>
      <c r="EJ330" s="325"/>
      <c r="EK330" s="326"/>
      <c r="EL330" s="325"/>
      <c r="EM330" s="326"/>
      <c r="EN330" s="325"/>
      <c r="EO330" s="326"/>
      <c r="EP330" s="325"/>
      <c r="EQ330" s="326"/>
      <c r="ER330" s="325"/>
      <c r="ES330" s="326"/>
      <c r="ET330" s="325"/>
      <c r="EU330" s="326"/>
      <c r="EV330" s="325"/>
      <c r="EW330" s="326"/>
      <c r="EX330" s="325"/>
      <c r="EY330" s="326"/>
      <c r="EZ330" s="325"/>
      <c r="FA330" s="326"/>
      <c r="FB330" s="325"/>
      <c r="FC330" s="326"/>
      <c r="FD330" s="325"/>
      <c r="FE330" s="326"/>
      <c r="FF330" s="325"/>
      <c r="FG330" s="326"/>
      <c r="FH330" s="325"/>
      <c r="FI330" s="326"/>
      <c r="FJ330" s="325"/>
      <c r="FK330" s="326"/>
      <c r="FL330" s="325"/>
      <c r="FM330" s="326"/>
      <c r="FN330" s="325"/>
      <c r="FO330" s="326"/>
      <c r="FP330" s="325"/>
      <c r="FQ330" s="326"/>
      <c r="FR330" s="325"/>
      <c r="FS330" s="326"/>
      <c r="FT330" s="325"/>
      <c r="FU330" s="326"/>
      <c r="FV330" s="325"/>
      <c r="FW330" s="326"/>
      <c r="FX330" s="325"/>
      <c r="FY330" s="326"/>
      <c r="FZ330" s="325"/>
      <c r="GA330" s="326"/>
      <c r="GB330" s="325"/>
      <c r="GC330" s="326"/>
      <c r="GD330" s="325"/>
      <c r="GE330" s="326"/>
      <c r="GF330" s="325"/>
      <c r="GG330" s="326"/>
      <c r="GH330" s="325"/>
      <c r="GI330" s="326"/>
      <c r="GJ330" s="325"/>
      <c r="GK330" s="326"/>
      <c r="GL330" s="325"/>
      <c r="GM330" s="326"/>
      <c r="GN330" s="325"/>
      <c r="GO330" s="326"/>
      <c r="GP330" s="325"/>
      <c r="GQ330" s="326"/>
      <c r="GR330" s="325"/>
      <c r="GS330" s="326"/>
      <c r="GT330" s="325"/>
      <c r="GU330" s="326"/>
      <c r="GV330" s="325"/>
      <c r="GW330" s="326"/>
      <c r="GX330" s="325"/>
      <c r="GY330" s="326"/>
      <c r="GZ330" s="325"/>
      <c r="HA330" s="326"/>
      <c r="HB330" s="325"/>
      <c r="HC330" s="326"/>
      <c r="HD330" s="325"/>
      <c r="HE330" s="326"/>
      <c r="HF330" s="325"/>
      <c r="HG330" s="326"/>
      <c r="HH330" s="325"/>
      <c r="HI330" s="326"/>
      <c r="HJ330" s="325"/>
      <c r="HK330" s="326"/>
      <c r="HL330" s="325"/>
      <c r="HM330" s="326"/>
      <c r="HN330" s="325"/>
      <c r="HO330" s="326"/>
      <c r="HP330" s="325"/>
      <c r="HQ330" s="326"/>
      <c r="HR330" s="325"/>
      <c r="HS330" s="326"/>
      <c r="HT330" s="325"/>
      <c r="HU330" s="326"/>
      <c r="HV330" s="325"/>
      <c r="HW330" s="326"/>
      <c r="HX330" s="325"/>
      <c r="HY330" s="326"/>
      <c r="HZ330" s="325"/>
      <c r="IA330" s="326"/>
      <c r="IB330" s="325"/>
      <c r="IC330" s="326"/>
      <c r="ID330" s="325"/>
      <c r="IE330" s="326"/>
      <c r="IF330" s="325"/>
      <c r="IG330" s="326"/>
      <c r="IH330" s="325"/>
      <c r="II330" s="326"/>
      <c r="IJ330" s="325"/>
      <c r="IK330" s="326"/>
      <c r="IL330" s="325"/>
      <c r="IM330" s="326"/>
      <c r="IN330" s="325"/>
    </row>
    <row r="331" spans="1:248" s="321" customFormat="1" ht="49.5" customHeight="1">
      <c r="A331" s="74"/>
      <c r="B331" s="199" t="s">
        <v>443</v>
      </c>
      <c r="C331" s="487" t="s">
        <v>444</v>
      </c>
      <c r="D331" s="168" t="s">
        <v>809</v>
      </c>
      <c r="E331" s="418" t="s">
        <v>620</v>
      </c>
      <c r="F331" s="487">
        <v>2.8</v>
      </c>
      <c r="G331" s="487"/>
      <c r="H331" s="487">
        <v>4.1</v>
      </c>
      <c r="I331" s="174" t="s">
        <v>733</v>
      </c>
      <c r="J331" s="174" t="s">
        <v>733</v>
      </c>
      <c r="K331" s="415" t="s">
        <v>733</v>
      </c>
      <c r="L331" s="174" t="s">
        <v>733</v>
      </c>
      <c r="M331" s="481" t="s">
        <v>1134</v>
      </c>
      <c r="N331" s="325"/>
      <c r="O331" s="326"/>
      <c r="P331" s="325"/>
      <c r="Q331" s="326"/>
      <c r="R331" s="325"/>
      <c r="S331" s="326"/>
      <c r="T331" s="325"/>
      <c r="U331" s="326"/>
      <c r="V331" s="325"/>
      <c r="W331" s="326"/>
      <c r="X331" s="325"/>
      <c r="Y331" s="326"/>
      <c r="Z331" s="325"/>
      <c r="AA331" s="326"/>
      <c r="AB331" s="325"/>
      <c r="AC331" s="326"/>
      <c r="AD331" s="325"/>
      <c r="AE331" s="326"/>
      <c r="AF331" s="325"/>
      <c r="AG331" s="326"/>
      <c r="AH331" s="325"/>
      <c r="AI331" s="326"/>
      <c r="AJ331" s="325"/>
      <c r="AK331" s="326"/>
      <c r="AL331" s="325"/>
      <c r="AM331" s="326"/>
      <c r="AN331" s="325"/>
      <c r="AO331" s="326"/>
      <c r="AP331" s="325"/>
      <c r="AQ331" s="326"/>
      <c r="AR331" s="325"/>
      <c r="AS331" s="326"/>
      <c r="AT331" s="325"/>
      <c r="AU331" s="326"/>
      <c r="AV331" s="325"/>
      <c r="AW331" s="326"/>
      <c r="AX331" s="325"/>
      <c r="AY331" s="326"/>
      <c r="AZ331" s="325"/>
      <c r="BA331" s="326"/>
      <c r="BB331" s="325"/>
      <c r="BC331" s="326"/>
      <c r="BD331" s="325"/>
      <c r="BE331" s="326"/>
      <c r="BF331" s="325"/>
      <c r="BG331" s="326"/>
      <c r="BH331" s="325"/>
      <c r="BI331" s="326"/>
      <c r="BJ331" s="325"/>
      <c r="BK331" s="326"/>
      <c r="BL331" s="325"/>
      <c r="BM331" s="326"/>
      <c r="BN331" s="325"/>
      <c r="BO331" s="326"/>
      <c r="BP331" s="325"/>
      <c r="BQ331" s="326"/>
      <c r="BR331" s="325"/>
      <c r="BS331" s="326"/>
      <c r="BT331" s="325"/>
      <c r="BU331" s="326"/>
      <c r="BV331" s="325"/>
      <c r="BW331" s="326"/>
      <c r="BX331" s="325"/>
      <c r="BY331" s="326"/>
      <c r="BZ331" s="325"/>
      <c r="CA331" s="326"/>
      <c r="CB331" s="325"/>
      <c r="CC331" s="326"/>
      <c r="CD331" s="325"/>
      <c r="CE331" s="326"/>
      <c r="CF331" s="325"/>
      <c r="CG331" s="326"/>
      <c r="CH331" s="325"/>
      <c r="CI331" s="326"/>
      <c r="CJ331" s="325"/>
      <c r="CK331" s="326"/>
      <c r="CL331" s="325"/>
      <c r="CM331" s="326"/>
      <c r="CN331" s="325"/>
      <c r="CO331" s="326"/>
      <c r="CP331" s="325"/>
      <c r="CQ331" s="326"/>
      <c r="CR331" s="325"/>
      <c r="CS331" s="326"/>
      <c r="CT331" s="325"/>
      <c r="CU331" s="326"/>
      <c r="CV331" s="325"/>
      <c r="CW331" s="326"/>
      <c r="CX331" s="325"/>
      <c r="CY331" s="326"/>
      <c r="CZ331" s="325"/>
      <c r="DA331" s="326"/>
      <c r="DB331" s="325"/>
      <c r="DC331" s="326"/>
      <c r="DD331" s="325"/>
      <c r="DE331" s="326"/>
      <c r="DF331" s="325"/>
      <c r="DG331" s="326"/>
      <c r="DH331" s="325"/>
      <c r="DI331" s="326"/>
      <c r="DJ331" s="325"/>
      <c r="DK331" s="326"/>
      <c r="DL331" s="325"/>
      <c r="DM331" s="326"/>
      <c r="DN331" s="325"/>
      <c r="DO331" s="326"/>
      <c r="DP331" s="325"/>
      <c r="DQ331" s="326"/>
      <c r="DR331" s="325"/>
      <c r="DS331" s="326"/>
      <c r="DT331" s="325"/>
      <c r="DU331" s="326"/>
      <c r="DV331" s="325"/>
      <c r="DW331" s="326"/>
      <c r="DX331" s="325"/>
      <c r="DY331" s="326"/>
      <c r="DZ331" s="325"/>
      <c r="EA331" s="326"/>
      <c r="EB331" s="325"/>
      <c r="EC331" s="326"/>
      <c r="ED331" s="325"/>
      <c r="EE331" s="326"/>
      <c r="EF331" s="325"/>
      <c r="EG331" s="326"/>
      <c r="EH331" s="325"/>
      <c r="EI331" s="326"/>
      <c r="EJ331" s="325"/>
      <c r="EK331" s="326"/>
      <c r="EL331" s="325"/>
      <c r="EM331" s="326"/>
      <c r="EN331" s="325"/>
      <c r="EO331" s="326"/>
      <c r="EP331" s="325"/>
      <c r="EQ331" s="326"/>
      <c r="ER331" s="325"/>
      <c r="ES331" s="326"/>
      <c r="ET331" s="325"/>
      <c r="EU331" s="326"/>
      <c r="EV331" s="325"/>
      <c r="EW331" s="326"/>
      <c r="EX331" s="325"/>
      <c r="EY331" s="326"/>
      <c r="EZ331" s="325"/>
      <c r="FA331" s="326"/>
      <c r="FB331" s="325"/>
      <c r="FC331" s="326"/>
      <c r="FD331" s="325"/>
      <c r="FE331" s="326"/>
      <c r="FF331" s="325"/>
      <c r="FG331" s="326"/>
      <c r="FH331" s="325"/>
      <c r="FI331" s="326"/>
      <c r="FJ331" s="325"/>
      <c r="FK331" s="326"/>
      <c r="FL331" s="325"/>
      <c r="FM331" s="326"/>
      <c r="FN331" s="325"/>
      <c r="FO331" s="326"/>
      <c r="FP331" s="325"/>
      <c r="FQ331" s="326"/>
      <c r="FR331" s="325"/>
      <c r="FS331" s="326"/>
      <c r="FT331" s="325"/>
      <c r="FU331" s="326"/>
      <c r="FV331" s="325"/>
      <c r="FW331" s="326"/>
      <c r="FX331" s="325"/>
      <c r="FY331" s="326"/>
      <c r="FZ331" s="325"/>
      <c r="GA331" s="326"/>
      <c r="GB331" s="325"/>
      <c r="GC331" s="326"/>
      <c r="GD331" s="325"/>
      <c r="GE331" s="326"/>
      <c r="GF331" s="325"/>
      <c r="GG331" s="326"/>
      <c r="GH331" s="325"/>
      <c r="GI331" s="326"/>
      <c r="GJ331" s="325"/>
      <c r="GK331" s="326"/>
      <c r="GL331" s="325"/>
      <c r="GM331" s="326"/>
      <c r="GN331" s="325"/>
      <c r="GO331" s="326"/>
      <c r="GP331" s="325"/>
      <c r="GQ331" s="326"/>
      <c r="GR331" s="325"/>
      <c r="GS331" s="326"/>
      <c r="GT331" s="325"/>
      <c r="GU331" s="326"/>
      <c r="GV331" s="325"/>
      <c r="GW331" s="326"/>
      <c r="GX331" s="325"/>
      <c r="GY331" s="326"/>
      <c r="GZ331" s="325"/>
      <c r="HA331" s="326"/>
      <c r="HB331" s="325"/>
      <c r="HC331" s="326"/>
      <c r="HD331" s="325"/>
      <c r="HE331" s="326"/>
      <c r="HF331" s="325"/>
      <c r="HG331" s="326"/>
      <c r="HH331" s="325"/>
      <c r="HI331" s="326"/>
      <c r="HJ331" s="325"/>
      <c r="HK331" s="326"/>
      <c r="HL331" s="325"/>
      <c r="HM331" s="326"/>
      <c r="HN331" s="325"/>
      <c r="HO331" s="326"/>
      <c r="HP331" s="325"/>
      <c r="HQ331" s="326"/>
      <c r="HR331" s="325"/>
      <c r="HS331" s="326"/>
      <c r="HT331" s="325"/>
      <c r="HU331" s="326"/>
      <c r="HV331" s="325"/>
      <c r="HW331" s="326"/>
      <c r="HX331" s="325"/>
      <c r="HY331" s="326"/>
      <c r="HZ331" s="325"/>
      <c r="IA331" s="326"/>
      <c r="IB331" s="325"/>
      <c r="IC331" s="326"/>
      <c r="ID331" s="325"/>
      <c r="IE331" s="326"/>
      <c r="IF331" s="325"/>
      <c r="IG331" s="326"/>
      <c r="IH331" s="325"/>
      <c r="II331" s="326"/>
      <c r="IJ331" s="325"/>
      <c r="IK331" s="326"/>
      <c r="IL331" s="325"/>
      <c r="IM331" s="326"/>
      <c r="IN331" s="325"/>
    </row>
    <row r="332" spans="1:248" s="321" customFormat="1" ht="33" customHeight="1">
      <c r="A332" s="74"/>
      <c r="B332" s="199" t="s">
        <v>621</v>
      </c>
      <c r="C332" s="487" t="s">
        <v>444</v>
      </c>
      <c r="D332" s="168" t="s">
        <v>809</v>
      </c>
      <c r="E332" s="418" t="s">
        <v>622</v>
      </c>
      <c r="F332" s="479">
        <v>779.1</v>
      </c>
      <c r="G332" s="479"/>
      <c r="H332" s="479">
        <v>790.7</v>
      </c>
      <c r="I332" s="174" t="s">
        <v>733</v>
      </c>
      <c r="J332" s="174" t="s">
        <v>733</v>
      </c>
      <c r="K332" s="415" t="s">
        <v>733</v>
      </c>
      <c r="L332" s="174" t="s">
        <v>733</v>
      </c>
      <c r="M332" s="481" t="s">
        <v>1134</v>
      </c>
      <c r="N332" s="325"/>
      <c r="O332" s="326"/>
      <c r="P332" s="325"/>
      <c r="Q332" s="326"/>
      <c r="R332" s="325"/>
      <c r="S332" s="326"/>
      <c r="T332" s="325"/>
      <c r="U332" s="326"/>
      <c r="V332" s="325"/>
      <c r="W332" s="326"/>
      <c r="X332" s="325"/>
      <c r="Y332" s="326"/>
      <c r="Z332" s="325"/>
      <c r="AA332" s="326"/>
      <c r="AB332" s="325"/>
      <c r="AC332" s="326"/>
      <c r="AD332" s="325"/>
      <c r="AE332" s="326"/>
      <c r="AF332" s="325"/>
      <c r="AG332" s="326"/>
      <c r="AH332" s="325"/>
      <c r="AI332" s="326"/>
      <c r="AJ332" s="325"/>
      <c r="AK332" s="326"/>
      <c r="AL332" s="325"/>
      <c r="AM332" s="326"/>
      <c r="AN332" s="325"/>
      <c r="AO332" s="326"/>
      <c r="AP332" s="325"/>
      <c r="AQ332" s="326"/>
      <c r="AR332" s="325"/>
      <c r="AS332" s="326"/>
      <c r="AT332" s="325"/>
      <c r="AU332" s="326"/>
      <c r="AV332" s="325"/>
      <c r="AW332" s="326"/>
      <c r="AX332" s="325"/>
      <c r="AY332" s="326"/>
      <c r="AZ332" s="325"/>
      <c r="BA332" s="326"/>
      <c r="BB332" s="325"/>
      <c r="BC332" s="326"/>
      <c r="BD332" s="325"/>
      <c r="BE332" s="326"/>
      <c r="BF332" s="325"/>
      <c r="BG332" s="326"/>
      <c r="BH332" s="325"/>
      <c r="BI332" s="326"/>
      <c r="BJ332" s="325"/>
      <c r="BK332" s="326"/>
      <c r="BL332" s="325"/>
      <c r="BM332" s="326"/>
      <c r="BN332" s="325"/>
      <c r="BO332" s="326"/>
      <c r="BP332" s="325"/>
      <c r="BQ332" s="326"/>
      <c r="BR332" s="325"/>
      <c r="BS332" s="326"/>
      <c r="BT332" s="325"/>
      <c r="BU332" s="326"/>
      <c r="BV332" s="325"/>
      <c r="BW332" s="326"/>
      <c r="BX332" s="325"/>
      <c r="BY332" s="326"/>
      <c r="BZ332" s="325"/>
      <c r="CA332" s="326"/>
      <c r="CB332" s="325"/>
      <c r="CC332" s="326"/>
      <c r="CD332" s="325"/>
      <c r="CE332" s="326"/>
      <c r="CF332" s="325"/>
      <c r="CG332" s="326"/>
      <c r="CH332" s="325"/>
      <c r="CI332" s="326"/>
      <c r="CJ332" s="325"/>
      <c r="CK332" s="326"/>
      <c r="CL332" s="325"/>
      <c r="CM332" s="326"/>
      <c r="CN332" s="325"/>
      <c r="CO332" s="326"/>
      <c r="CP332" s="325"/>
      <c r="CQ332" s="326"/>
      <c r="CR332" s="325"/>
      <c r="CS332" s="326"/>
      <c r="CT332" s="325"/>
      <c r="CU332" s="326"/>
      <c r="CV332" s="325"/>
      <c r="CW332" s="326"/>
      <c r="CX332" s="325"/>
      <c r="CY332" s="326"/>
      <c r="CZ332" s="325"/>
      <c r="DA332" s="326"/>
      <c r="DB332" s="325"/>
      <c r="DC332" s="326"/>
      <c r="DD332" s="325"/>
      <c r="DE332" s="326"/>
      <c r="DF332" s="325"/>
      <c r="DG332" s="326"/>
      <c r="DH332" s="325"/>
      <c r="DI332" s="326"/>
      <c r="DJ332" s="325"/>
      <c r="DK332" s="326"/>
      <c r="DL332" s="325"/>
      <c r="DM332" s="326"/>
      <c r="DN332" s="325"/>
      <c r="DO332" s="326"/>
      <c r="DP332" s="325"/>
      <c r="DQ332" s="326"/>
      <c r="DR332" s="325"/>
      <c r="DS332" s="326"/>
      <c r="DT332" s="325"/>
      <c r="DU332" s="326"/>
      <c r="DV332" s="325"/>
      <c r="DW332" s="326"/>
      <c r="DX332" s="325"/>
      <c r="DY332" s="326"/>
      <c r="DZ332" s="325"/>
      <c r="EA332" s="326"/>
      <c r="EB332" s="325"/>
      <c r="EC332" s="326"/>
      <c r="ED332" s="325"/>
      <c r="EE332" s="326"/>
      <c r="EF332" s="325"/>
      <c r="EG332" s="326"/>
      <c r="EH332" s="325"/>
      <c r="EI332" s="326"/>
      <c r="EJ332" s="325"/>
      <c r="EK332" s="326"/>
      <c r="EL332" s="325"/>
      <c r="EM332" s="326"/>
      <c r="EN332" s="325"/>
      <c r="EO332" s="326"/>
      <c r="EP332" s="325"/>
      <c r="EQ332" s="326"/>
      <c r="ER332" s="325"/>
      <c r="ES332" s="326"/>
      <c r="ET332" s="325"/>
      <c r="EU332" s="326"/>
      <c r="EV332" s="325"/>
      <c r="EW332" s="326"/>
      <c r="EX332" s="325"/>
      <c r="EY332" s="326"/>
      <c r="EZ332" s="325"/>
      <c r="FA332" s="326"/>
      <c r="FB332" s="325"/>
      <c r="FC332" s="326"/>
      <c r="FD332" s="325"/>
      <c r="FE332" s="326"/>
      <c r="FF332" s="325"/>
      <c r="FG332" s="326"/>
      <c r="FH332" s="325"/>
      <c r="FI332" s="326"/>
      <c r="FJ332" s="325"/>
      <c r="FK332" s="326"/>
      <c r="FL332" s="325"/>
      <c r="FM332" s="326"/>
      <c r="FN332" s="325"/>
      <c r="FO332" s="326"/>
      <c r="FP332" s="325"/>
      <c r="FQ332" s="326"/>
      <c r="FR332" s="325"/>
      <c r="FS332" s="326"/>
      <c r="FT332" s="325"/>
      <c r="FU332" s="326"/>
      <c r="FV332" s="325"/>
      <c r="FW332" s="326"/>
      <c r="FX332" s="325"/>
      <c r="FY332" s="326"/>
      <c r="FZ332" s="325"/>
      <c r="GA332" s="326"/>
      <c r="GB332" s="325"/>
      <c r="GC332" s="326"/>
      <c r="GD332" s="325"/>
      <c r="GE332" s="326"/>
      <c r="GF332" s="325"/>
      <c r="GG332" s="326"/>
      <c r="GH332" s="325"/>
      <c r="GI332" s="326"/>
      <c r="GJ332" s="325"/>
      <c r="GK332" s="326"/>
      <c r="GL332" s="325"/>
      <c r="GM332" s="326"/>
      <c r="GN332" s="325"/>
      <c r="GO332" s="326"/>
      <c r="GP332" s="325"/>
      <c r="GQ332" s="326"/>
      <c r="GR332" s="325"/>
      <c r="GS332" s="326"/>
      <c r="GT332" s="325"/>
      <c r="GU332" s="326"/>
      <c r="GV332" s="325"/>
      <c r="GW332" s="326"/>
      <c r="GX332" s="325"/>
      <c r="GY332" s="326"/>
      <c r="GZ332" s="325"/>
      <c r="HA332" s="326"/>
      <c r="HB332" s="325"/>
      <c r="HC332" s="326"/>
      <c r="HD332" s="325"/>
      <c r="HE332" s="326"/>
      <c r="HF332" s="325"/>
      <c r="HG332" s="326"/>
      <c r="HH332" s="325"/>
      <c r="HI332" s="326"/>
      <c r="HJ332" s="325"/>
      <c r="HK332" s="326"/>
      <c r="HL332" s="325"/>
      <c r="HM332" s="326"/>
      <c r="HN332" s="325"/>
      <c r="HO332" s="326"/>
      <c r="HP332" s="325"/>
      <c r="HQ332" s="326"/>
      <c r="HR332" s="325"/>
      <c r="HS332" s="326"/>
      <c r="HT332" s="325"/>
      <c r="HU332" s="326"/>
      <c r="HV332" s="325"/>
      <c r="HW332" s="326"/>
      <c r="HX332" s="325"/>
      <c r="HY332" s="326"/>
      <c r="HZ332" s="325"/>
      <c r="IA332" s="326"/>
      <c r="IB332" s="325"/>
      <c r="IC332" s="326"/>
      <c r="ID332" s="325"/>
      <c r="IE332" s="326"/>
      <c r="IF332" s="325"/>
      <c r="IG332" s="326"/>
      <c r="IH332" s="325"/>
      <c r="II332" s="326"/>
      <c r="IJ332" s="325"/>
      <c r="IK332" s="326"/>
      <c r="IL332" s="325"/>
      <c r="IM332" s="326"/>
      <c r="IN332" s="325"/>
    </row>
    <row r="333" spans="1:248" s="321" customFormat="1" ht="32.25" customHeight="1">
      <c r="A333" s="74"/>
      <c r="B333" s="199" t="s">
        <v>593</v>
      </c>
      <c r="C333" s="418"/>
      <c r="D333" s="168" t="s">
        <v>807</v>
      </c>
      <c r="E333" s="669" t="s">
        <v>623</v>
      </c>
      <c r="F333" s="487"/>
      <c r="G333" s="487"/>
      <c r="H333" s="487"/>
      <c r="I333" s="174" t="s">
        <v>733</v>
      </c>
      <c r="J333" s="174" t="s">
        <v>733</v>
      </c>
      <c r="K333" s="415" t="s">
        <v>733</v>
      </c>
      <c r="L333" s="174" t="s">
        <v>733</v>
      </c>
      <c r="M333" s="488"/>
      <c r="N333" s="325"/>
      <c r="O333" s="326"/>
      <c r="P333" s="325"/>
      <c r="Q333" s="326"/>
      <c r="R333" s="325"/>
      <c r="S333" s="326"/>
      <c r="T333" s="325"/>
      <c r="U333" s="326"/>
      <c r="V333" s="325"/>
      <c r="W333" s="326"/>
      <c r="X333" s="325"/>
      <c r="Y333" s="326"/>
      <c r="Z333" s="325"/>
      <c r="AA333" s="326"/>
      <c r="AB333" s="325"/>
      <c r="AC333" s="326"/>
      <c r="AD333" s="325"/>
      <c r="AE333" s="326"/>
      <c r="AF333" s="325"/>
      <c r="AG333" s="326"/>
      <c r="AH333" s="325"/>
      <c r="AI333" s="326"/>
      <c r="AJ333" s="325"/>
      <c r="AK333" s="326"/>
      <c r="AL333" s="325"/>
      <c r="AM333" s="326"/>
      <c r="AN333" s="325"/>
      <c r="AO333" s="326"/>
      <c r="AP333" s="325"/>
      <c r="AQ333" s="326"/>
      <c r="AR333" s="325"/>
      <c r="AS333" s="326"/>
      <c r="AT333" s="325"/>
      <c r="AU333" s="326"/>
      <c r="AV333" s="325"/>
      <c r="AW333" s="326"/>
      <c r="AX333" s="325"/>
      <c r="AY333" s="326"/>
      <c r="AZ333" s="325"/>
      <c r="BA333" s="326"/>
      <c r="BB333" s="325"/>
      <c r="BC333" s="326"/>
      <c r="BD333" s="325"/>
      <c r="BE333" s="326"/>
      <c r="BF333" s="325"/>
      <c r="BG333" s="326"/>
      <c r="BH333" s="325"/>
      <c r="BI333" s="326"/>
      <c r="BJ333" s="325"/>
      <c r="BK333" s="326"/>
      <c r="BL333" s="325"/>
      <c r="BM333" s="326"/>
      <c r="BN333" s="325"/>
      <c r="BO333" s="326"/>
      <c r="BP333" s="325"/>
      <c r="BQ333" s="326"/>
      <c r="BR333" s="325"/>
      <c r="BS333" s="326"/>
      <c r="BT333" s="325"/>
      <c r="BU333" s="326"/>
      <c r="BV333" s="325"/>
      <c r="BW333" s="326"/>
      <c r="BX333" s="325"/>
      <c r="BY333" s="326"/>
      <c r="BZ333" s="325"/>
      <c r="CA333" s="326"/>
      <c r="CB333" s="325"/>
      <c r="CC333" s="326"/>
      <c r="CD333" s="325"/>
      <c r="CE333" s="326"/>
      <c r="CF333" s="325"/>
      <c r="CG333" s="326"/>
      <c r="CH333" s="325"/>
      <c r="CI333" s="326"/>
      <c r="CJ333" s="325"/>
      <c r="CK333" s="326"/>
      <c r="CL333" s="325"/>
      <c r="CM333" s="326"/>
      <c r="CN333" s="325"/>
      <c r="CO333" s="326"/>
      <c r="CP333" s="325"/>
      <c r="CQ333" s="326"/>
      <c r="CR333" s="325"/>
      <c r="CS333" s="326"/>
      <c r="CT333" s="325"/>
      <c r="CU333" s="326"/>
      <c r="CV333" s="325"/>
      <c r="CW333" s="326"/>
      <c r="CX333" s="325"/>
      <c r="CY333" s="326"/>
      <c r="CZ333" s="325"/>
      <c r="DA333" s="326"/>
      <c r="DB333" s="325"/>
      <c r="DC333" s="326"/>
      <c r="DD333" s="325"/>
      <c r="DE333" s="326"/>
      <c r="DF333" s="325"/>
      <c r="DG333" s="326"/>
      <c r="DH333" s="325"/>
      <c r="DI333" s="326"/>
      <c r="DJ333" s="325"/>
      <c r="DK333" s="326"/>
      <c r="DL333" s="325"/>
      <c r="DM333" s="326"/>
      <c r="DN333" s="325"/>
      <c r="DO333" s="326"/>
      <c r="DP333" s="325"/>
      <c r="DQ333" s="326"/>
      <c r="DR333" s="325"/>
      <c r="DS333" s="326"/>
      <c r="DT333" s="325"/>
      <c r="DU333" s="326"/>
      <c r="DV333" s="325"/>
      <c r="DW333" s="326"/>
      <c r="DX333" s="325"/>
      <c r="DY333" s="326"/>
      <c r="DZ333" s="325"/>
      <c r="EA333" s="326"/>
      <c r="EB333" s="325"/>
      <c r="EC333" s="326"/>
      <c r="ED333" s="325"/>
      <c r="EE333" s="326"/>
      <c r="EF333" s="325"/>
      <c r="EG333" s="326"/>
      <c r="EH333" s="325"/>
      <c r="EI333" s="326"/>
      <c r="EJ333" s="325"/>
      <c r="EK333" s="326"/>
      <c r="EL333" s="325"/>
      <c r="EM333" s="326"/>
      <c r="EN333" s="325"/>
      <c r="EO333" s="326"/>
      <c r="EP333" s="325"/>
      <c r="EQ333" s="326"/>
      <c r="ER333" s="325"/>
      <c r="ES333" s="326"/>
      <c r="ET333" s="325"/>
      <c r="EU333" s="326"/>
      <c r="EV333" s="325"/>
      <c r="EW333" s="326"/>
      <c r="EX333" s="325"/>
      <c r="EY333" s="326"/>
      <c r="EZ333" s="325"/>
      <c r="FA333" s="326"/>
      <c r="FB333" s="325"/>
      <c r="FC333" s="326"/>
      <c r="FD333" s="325"/>
      <c r="FE333" s="326"/>
      <c r="FF333" s="325"/>
      <c r="FG333" s="326"/>
      <c r="FH333" s="325"/>
      <c r="FI333" s="326"/>
      <c r="FJ333" s="325"/>
      <c r="FK333" s="326"/>
      <c r="FL333" s="325"/>
      <c r="FM333" s="326"/>
      <c r="FN333" s="325"/>
      <c r="FO333" s="326"/>
      <c r="FP333" s="325"/>
      <c r="FQ333" s="326"/>
      <c r="FR333" s="325"/>
      <c r="FS333" s="326"/>
      <c r="FT333" s="325"/>
      <c r="FU333" s="326"/>
      <c r="FV333" s="325"/>
      <c r="FW333" s="326"/>
      <c r="FX333" s="325"/>
      <c r="FY333" s="326"/>
      <c r="FZ333" s="325"/>
      <c r="GA333" s="326"/>
      <c r="GB333" s="325"/>
      <c r="GC333" s="326"/>
      <c r="GD333" s="325"/>
      <c r="GE333" s="326"/>
      <c r="GF333" s="325"/>
      <c r="GG333" s="326"/>
      <c r="GH333" s="325"/>
      <c r="GI333" s="326"/>
      <c r="GJ333" s="325"/>
      <c r="GK333" s="326"/>
      <c r="GL333" s="325"/>
      <c r="GM333" s="326"/>
      <c r="GN333" s="325"/>
      <c r="GO333" s="326"/>
      <c r="GP333" s="325"/>
      <c r="GQ333" s="326"/>
      <c r="GR333" s="325"/>
      <c r="GS333" s="326"/>
      <c r="GT333" s="325"/>
      <c r="GU333" s="326"/>
      <c r="GV333" s="325"/>
      <c r="GW333" s="326"/>
      <c r="GX333" s="325"/>
      <c r="GY333" s="326"/>
      <c r="GZ333" s="325"/>
      <c r="HA333" s="326"/>
      <c r="HB333" s="325"/>
      <c r="HC333" s="326"/>
      <c r="HD333" s="325"/>
      <c r="HE333" s="326"/>
      <c r="HF333" s="325"/>
      <c r="HG333" s="326"/>
      <c r="HH333" s="325"/>
      <c r="HI333" s="326"/>
      <c r="HJ333" s="325"/>
      <c r="HK333" s="326"/>
      <c r="HL333" s="325"/>
      <c r="HM333" s="326"/>
      <c r="HN333" s="325"/>
      <c r="HO333" s="326"/>
      <c r="HP333" s="325"/>
      <c r="HQ333" s="326"/>
      <c r="HR333" s="325"/>
      <c r="HS333" s="326"/>
      <c r="HT333" s="325"/>
      <c r="HU333" s="326"/>
      <c r="HV333" s="325"/>
      <c r="HW333" s="326"/>
      <c r="HX333" s="325"/>
      <c r="HY333" s="326"/>
      <c r="HZ333" s="325"/>
      <c r="IA333" s="326"/>
      <c r="IB333" s="325"/>
      <c r="IC333" s="326"/>
      <c r="ID333" s="325"/>
      <c r="IE333" s="326"/>
      <c r="IF333" s="325"/>
      <c r="IG333" s="326"/>
      <c r="IH333" s="325"/>
      <c r="II333" s="326"/>
      <c r="IJ333" s="325"/>
      <c r="IK333" s="326"/>
      <c r="IL333" s="325"/>
      <c r="IM333" s="326"/>
      <c r="IN333" s="325"/>
    </row>
    <row r="334" spans="1:248" s="321" customFormat="1" ht="19.5" customHeight="1">
      <c r="A334" s="74"/>
      <c r="B334" s="199" t="s">
        <v>337</v>
      </c>
      <c r="C334" s="418" t="s">
        <v>193</v>
      </c>
      <c r="D334" s="174"/>
      <c r="E334" s="670"/>
      <c r="F334" s="479" t="s">
        <v>1159</v>
      </c>
      <c r="G334" s="487"/>
      <c r="H334" s="479">
        <v>64</v>
      </c>
      <c r="I334" s="174" t="s">
        <v>733</v>
      </c>
      <c r="J334" s="174" t="s">
        <v>733</v>
      </c>
      <c r="K334" s="415" t="s">
        <v>733</v>
      </c>
      <c r="L334" s="174" t="s">
        <v>733</v>
      </c>
      <c r="M334" s="481" t="s">
        <v>1134</v>
      </c>
      <c r="N334" s="325"/>
      <c r="O334" s="326"/>
      <c r="P334" s="325"/>
      <c r="Q334" s="326"/>
      <c r="R334" s="325"/>
      <c r="S334" s="326"/>
      <c r="T334" s="325"/>
      <c r="U334" s="326"/>
      <c r="V334" s="325"/>
      <c r="W334" s="326"/>
      <c r="X334" s="325"/>
      <c r="Y334" s="326"/>
      <c r="Z334" s="325"/>
      <c r="AA334" s="326"/>
      <c r="AB334" s="325"/>
      <c r="AC334" s="326"/>
      <c r="AD334" s="325"/>
      <c r="AE334" s="326"/>
      <c r="AF334" s="325"/>
      <c r="AG334" s="326"/>
      <c r="AH334" s="325"/>
      <c r="AI334" s="326"/>
      <c r="AJ334" s="325"/>
      <c r="AK334" s="326"/>
      <c r="AL334" s="325"/>
      <c r="AM334" s="326"/>
      <c r="AN334" s="325"/>
      <c r="AO334" s="326"/>
      <c r="AP334" s="325"/>
      <c r="AQ334" s="326"/>
      <c r="AR334" s="325"/>
      <c r="AS334" s="326"/>
      <c r="AT334" s="325"/>
      <c r="AU334" s="326"/>
      <c r="AV334" s="325"/>
      <c r="AW334" s="326"/>
      <c r="AX334" s="325"/>
      <c r="AY334" s="326"/>
      <c r="AZ334" s="325"/>
      <c r="BA334" s="326"/>
      <c r="BB334" s="325"/>
      <c r="BC334" s="326"/>
      <c r="BD334" s="325"/>
      <c r="BE334" s="326"/>
      <c r="BF334" s="325"/>
      <c r="BG334" s="326"/>
      <c r="BH334" s="325"/>
      <c r="BI334" s="326"/>
      <c r="BJ334" s="325"/>
      <c r="BK334" s="326"/>
      <c r="BL334" s="325"/>
      <c r="BM334" s="326"/>
      <c r="BN334" s="325"/>
      <c r="BO334" s="326"/>
      <c r="BP334" s="325"/>
      <c r="BQ334" s="326"/>
      <c r="BR334" s="325"/>
      <c r="BS334" s="326"/>
      <c r="BT334" s="325"/>
      <c r="BU334" s="326"/>
      <c r="BV334" s="325"/>
      <c r="BW334" s="326"/>
      <c r="BX334" s="325"/>
      <c r="BY334" s="326"/>
      <c r="BZ334" s="325"/>
      <c r="CA334" s="326"/>
      <c r="CB334" s="325"/>
      <c r="CC334" s="326"/>
      <c r="CD334" s="325"/>
      <c r="CE334" s="326"/>
      <c r="CF334" s="325"/>
      <c r="CG334" s="326"/>
      <c r="CH334" s="325"/>
      <c r="CI334" s="326"/>
      <c r="CJ334" s="325"/>
      <c r="CK334" s="326"/>
      <c r="CL334" s="325"/>
      <c r="CM334" s="326"/>
      <c r="CN334" s="325"/>
      <c r="CO334" s="326"/>
      <c r="CP334" s="325"/>
      <c r="CQ334" s="326"/>
      <c r="CR334" s="325"/>
      <c r="CS334" s="326"/>
      <c r="CT334" s="325"/>
      <c r="CU334" s="326"/>
      <c r="CV334" s="325"/>
      <c r="CW334" s="326"/>
      <c r="CX334" s="325"/>
      <c r="CY334" s="326"/>
      <c r="CZ334" s="325"/>
      <c r="DA334" s="326"/>
      <c r="DB334" s="325"/>
      <c r="DC334" s="326"/>
      <c r="DD334" s="325"/>
      <c r="DE334" s="326"/>
      <c r="DF334" s="325"/>
      <c r="DG334" s="326"/>
      <c r="DH334" s="325"/>
      <c r="DI334" s="326"/>
      <c r="DJ334" s="325"/>
      <c r="DK334" s="326"/>
      <c r="DL334" s="325"/>
      <c r="DM334" s="326"/>
      <c r="DN334" s="325"/>
      <c r="DO334" s="326"/>
      <c r="DP334" s="325"/>
      <c r="DQ334" s="326"/>
      <c r="DR334" s="325"/>
      <c r="DS334" s="326"/>
      <c r="DT334" s="325"/>
      <c r="DU334" s="326"/>
      <c r="DV334" s="325"/>
      <c r="DW334" s="326"/>
      <c r="DX334" s="325"/>
      <c r="DY334" s="326"/>
      <c r="DZ334" s="325"/>
      <c r="EA334" s="326"/>
      <c r="EB334" s="325"/>
      <c r="EC334" s="326"/>
      <c r="ED334" s="325"/>
      <c r="EE334" s="326"/>
      <c r="EF334" s="325"/>
      <c r="EG334" s="326"/>
      <c r="EH334" s="325"/>
      <c r="EI334" s="326"/>
      <c r="EJ334" s="325"/>
      <c r="EK334" s="326"/>
      <c r="EL334" s="325"/>
      <c r="EM334" s="326"/>
      <c r="EN334" s="325"/>
      <c r="EO334" s="326"/>
      <c r="EP334" s="325"/>
      <c r="EQ334" s="326"/>
      <c r="ER334" s="325"/>
      <c r="ES334" s="326"/>
      <c r="ET334" s="325"/>
      <c r="EU334" s="326"/>
      <c r="EV334" s="325"/>
      <c r="EW334" s="326"/>
      <c r="EX334" s="325"/>
      <c r="EY334" s="326"/>
      <c r="EZ334" s="325"/>
      <c r="FA334" s="326"/>
      <c r="FB334" s="325"/>
      <c r="FC334" s="326"/>
      <c r="FD334" s="325"/>
      <c r="FE334" s="326"/>
      <c r="FF334" s="325"/>
      <c r="FG334" s="326"/>
      <c r="FH334" s="325"/>
      <c r="FI334" s="326"/>
      <c r="FJ334" s="325"/>
      <c r="FK334" s="326"/>
      <c r="FL334" s="325"/>
      <c r="FM334" s="326"/>
      <c r="FN334" s="325"/>
      <c r="FO334" s="326"/>
      <c r="FP334" s="325"/>
      <c r="FQ334" s="326"/>
      <c r="FR334" s="325"/>
      <c r="FS334" s="326"/>
      <c r="FT334" s="325"/>
      <c r="FU334" s="326"/>
      <c r="FV334" s="325"/>
      <c r="FW334" s="326"/>
      <c r="FX334" s="325"/>
      <c r="FY334" s="326"/>
      <c r="FZ334" s="325"/>
      <c r="GA334" s="326"/>
      <c r="GB334" s="325"/>
      <c r="GC334" s="326"/>
      <c r="GD334" s="325"/>
      <c r="GE334" s="326"/>
      <c r="GF334" s="325"/>
      <c r="GG334" s="326"/>
      <c r="GH334" s="325"/>
      <c r="GI334" s="326"/>
      <c r="GJ334" s="325"/>
      <c r="GK334" s="326"/>
      <c r="GL334" s="325"/>
      <c r="GM334" s="326"/>
      <c r="GN334" s="325"/>
      <c r="GO334" s="326"/>
      <c r="GP334" s="325"/>
      <c r="GQ334" s="326"/>
      <c r="GR334" s="325"/>
      <c r="GS334" s="326"/>
      <c r="GT334" s="325"/>
      <c r="GU334" s="326"/>
      <c r="GV334" s="325"/>
      <c r="GW334" s="326"/>
      <c r="GX334" s="325"/>
      <c r="GY334" s="326"/>
      <c r="GZ334" s="325"/>
      <c r="HA334" s="326"/>
      <c r="HB334" s="325"/>
      <c r="HC334" s="326"/>
      <c r="HD334" s="325"/>
      <c r="HE334" s="326"/>
      <c r="HF334" s="325"/>
      <c r="HG334" s="326"/>
      <c r="HH334" s="325"/>
      <c r="HI334" s="326"/>
      <c r="HJ334" s="325"/>
      <c r="HK334" s="326"/>
      <c r="HL334" s="325"/>
      <c r="HM334" s="326"/>
      <c r="HN334" s="325"/>
      <c r="HO334" s="326"/>
      <c r="HP334" s="325"/>
      <c r="HQ334" s="326"/>
      <c r="HR334" s="325"/>
      <c r="HS334" s="326"/>
      <c r="HT334" s="325"/>
      <c r="HU334" s="326"/>
      <c r="HV334" s="325"/>
      <c r="HW334" s="326"/>
      <c r="HX334" s="325"/>
      <c r="HY334" s="326"/>
      <c r="HZ334" s="325"/>
      <c r="IA334" s="326"/>
      <c r="IB334" s="325"/>
      <c r="IC334" s="326"/>
      <c r="ID334" s="325"/>
      <c r="IE334" s="326"/>
      <c r="IF334" s="325"/>
      <c r="IG334" s="326"/>
      <c r="IH334" s="325"/>
      <c r="II334" s="326"/>
      <c r="IJ334" s="325"/>
      <c r="IK334" s="326"/>
      <c r="IL334" s="325"/>
      <c r="IM334" s="326"/>
      <c r="IN334" s="325"/>
    </row>
    <row r="335" spans="1:248" s="321" customFormat="1" ht="19.5" customHeight="1">
      <c r="A335" s="74"/>
      <c r="B335" s="199" t="s">
        <v>338</v>
      </c>
      <c r="C335" s="418" t="s">
        <v>193</v>
      </c>
      <c r="D335" s="174"/>
      <c r="E335" s="671"/>
      <c r="F335" s="487">
        <v>17.14</v>
      </c>
      <c r="G335" s="487"/>
      <c r="H335" s="487">
        <v>17.14</v>
      </c>
      <c r="I335" s="174" t="s">
        <v>733</v>
      </c>
      <c r="J335" s="174" t="s">
        <v>733</v>
      </c>
      <c r="K335" s="415" t="s">
        <v>733</v>
      </c>
      <c r="L335" s="174" t="s">
        <v>733</v>
      </c>
      <c r="M335" s="481" t="s">
        <v>1134</v>
      </c>
      <c r="N335" s="325"/>
      <c r="O335" s="326"/>
      <c r="P335" s="325"/>
      <c r="Q335" s="326"/>
      <c r="R335" s="325"/>
      <c r="S335" s="326"/>
      <c r="T335" s="325"/>
      <c r="U335" s="326"/>
      <c r="V335" s="325"/>
      <c r="W335" s="326"/>
      <c r="X335" s="325"/>
      <c r="Y335" s="326"/>
      <c r="Z335" s="325"/>
      <c r="AA335" s="326"/>
      <c r="AB335" s="325"/>
      <c r="AC335" s="326"/>
      <c r="AD335" s="325"/>
      <c r="AE335" s="326"/>
      <c r="AF335" s="325"/>
      <c r="AG335" s="326"/>
      <c r="AH335" s="325"/>
      <c r="AI335" s="326"/>
      <c r="AJ335" s="325"/>
      <c r="AK335" s="326"/>
      <c r="AL335" s="325"/>
      <c r="AM335" s="326"/>
      <c r="AN335" s="325"/>
      <c r="AO335" s="326"/>
      <c r="AP335" s="325"/>
      <c r="AQ335" s="326"/>
      <c r="AR335" s="325"/>
      <c r="AS335" s="326"/>
      <c r="AT335" s="325"/>
      <c r="AU335" s="326"/>
      <c r="AV335" s="325"/>
      <c r="AW335" s="326"/>
      <c r="AX335" s="325"/>
      <c r="AY335" s="326"/>
      <c r="AZ335" s="325"/>
      <c r="BA335" s="326"/>
      <c r="BB335" s="325"/>
      <c r="BC335" s="326"/>
      <c r="BD335" s="325"/>
      <c r="BE335" s="326"/>
      <c r="BF335" s="325"/>
      <c r="BG335" s="326"/>
      <c r="BH335" s="325"/>
      <c r="BI335" s="326"/>
      <c r="BJ335" s="325"/>
      <c r="BK335" s="326"/>
      <c r="BL335" s="325"/>
      <c r="BM335" s="326"/>
      <c r="BN335" s="325"/>
      <c r="BO335" s="326"/>
      <c r="BP335" s="325"/>
      <c r="BQ335" s="326"/>
      <c r="BR335" s="325"/>
      <c r="BS335" s="326"/>
      <c r="BT335" s="325"/>
      <c r="BU335" s="326"/>
      <c r="BV335" s="325"/>
      <c r="BW335" s="326"/>
      <c r="BX335" s="325"/>
      <c r="BY335" s="326"/>
      <c r="BZ335" s="325"/>
      <c r="CA335" s="326"/>
      <c r="CB335" s="325"/>
      <c r="CC335" s="326"/>
      <c r="CD335" s="325"/>
      <c r="CE335" s="326"/>
      <c r="CF335" s="325"/>
      <c r="CG335" s="326"/>
      <c r="CH335" s="325"/>
      <c r="CI335" s="326"/>
      <c r="CJ335" s="325"/>
      <c r="CK335" s="326"/>
      <c r="CL335" s="325"/>
      <c r="CM335" s="326"/>
      <c r="CN335" s="325"/>
      <c r="CO335" s="326"/>
      <c r="CP335" s="325"/>
      <c r="CQ335" s="326"/>
      <c r="CR335" s="325"/>
      <c r="CS335" s="326"/>
      <c r="CT335" s="325"/>
      <c r="CU335" s="326"/>
      <c r="CV335" s="325"/>
      <c r="CW335" s="326"/>
      <c r="CX335" s="325"/>
      <c r="CY335" s="326"/>
      <c r="CZ335" s="325"/>
      <c r="DA335" s="326"/>
      <c r="DB335" s="325"/>
      <c r="DC335" s="326"/>
      <c r="DD335" s="325"/>
      <c r="DE335" s="326"/>
      <c r="DF335" s="325"/>
      <c r="DG335" s="326"/>
      <c r="DH335" s="325"/>
      <c r="DI335" s="326"/>
      <c r="DJ335" s="325"/>
      <c r="DK335" s="326"/>
      <c r="DL335" s="325"/>
      <c r="DM335" s="326"/>
      <c r="DN335" s="325"/>
      <c r="DO335" s="326"/>
      <c r="DP335" s="325"/>
      <c r="DQ335" s="326"/>
      <c r="DR335" s="325"/>
      <c r="DS335" s="326"/>
      <c r="DT335" s="325"/>
      <c r="DU335" s="326"/>
      <c r="DV335" s="325"/>
      <c r="DW335" s="326"/>
      <c r="DX335" s="325"/>
      <c r="DY335" s="326"/>
      <c r="DZ335" s="325"/>
      <c r="EA335" s="326"/>
      <c r="EB335" s="325"/>
      <c r="EC335" s="326"/>
      <c r="ED335" s="325"/>
      <c r="EE335" s="326"/>
      <c r="EF335" s="325"/>
      <c r="EG335" s="326"/>
      <c r="EH335" s="325"/>
      <c r="EI335" s="326"/>
      <c r="EJ335" s="325"/>
      <c r="EK335" s="326"/>
      <c r="EL335" s="325"/>
      <c r="EM335" s="326"/>
      <c r="EN335" s="325"/>
      <c r="EO335" s="326"/>
      <c r="EP335" s="325"/>
      <c r="EQ335" s="326"/>
      <c r="ER335" s="325"/>
      <c r="ES335" s="326"/>
      <c r="ET335" s="325"/>
      <c r="EU335" s="326"/>
      <c r="EV335" s="325"/>
      <c r="EW335" s="326"/>
      <c r="EX335" s="325"/>
      <c r="EY335" s="326"/>
      <c r="EZ335" s="325"/>
      <c r="FA335" s="326"/>
      <c r="FB335" s="325"/>
      <c r="FC335" s="326"/>
      <c r="FD335" s="325"/>
      <c r="FE335" s="326"/>
      <c r="FF335" s="325"/>
      <c r="FG335" s="326"/>
      <c r="FH335" s="325"/>
      <c r="FI335" s="326"/>
      <c r="FJ335" s="325"/>
      <c r="FK335" s="326"/>
      <c r="FL335" s="325"/>
      <c r="FM335" s="326"/>
      <c r="FN335" s="325"/>
      <c r="FO335" s="326"/>
      <c r="FP335" s="325"/>
      <c r="FQ335" s="326"/>
      <c r="FR335" s="325"/>
      <c r="FS335" s="326"/>
      <c r="FT335" s="325"/>
      <c r="FU335" s="326"/>
      <c r="FV335" s="325"/>
      <c r="FW335" s="326"/>
      <c r="FX335" s="325"/>
      <c r="FY335" s="326"/>
      <c r="FZ335" s="325"/>
      <c r="GA335" s="326"/>
      <c r="GB335" s="325"/>
      <c r="GC335" s="326"/>
      <c r="GD335" s="325"/>
      <c r="GE335" s="326"/>
      <c r="GF335" s="325"/>
      <c r="GG335" s="326"/>
      <c r="GH335" s="325"/>
      <c r="GI335" s="326"/>
      <c r="GJ335" s="325"/>
      <c r="GK335" s="326"/>
      <c r="GL335" s="325"/>
      <c r="GM335" s="326"/>
      <c r="GN335" s="325"/>
      <c r="GO335" s="326"/>
      <c r="GP335" s="325"/>
      <c r="GQ335" s="326"/>
      <c r="GR335" s="325"/>
      <c r="GS335" s="326"/>
      <c r="GT335" s="325"/>
      <c r="GU335" s="326"/>
      <c r="GV335" s="325"/>
      <c r="GW335" s="326"/>
      <c r="GX335" s="325"/>
      <c r="GY335" s="326"/>
      <c r="GZ335" s="325"/>
      <c r="HA335" s="326"/>
      <c r="HB335" s="325"/>
      <c r="HC335" s="326"/>
      <c r="HD335" s="325"/>
      <c r="HE335" s="326"/>
      <c r="HF335" s="325"/>
      <c r="HG335" s="326"/>
      <c r="HH335" s="325"/>
      <c r="HI335" s="326"/>
      <c r="HJ335" s="325"/>
      <c r="HK335" s="326"/>
      <c r="HL335" s="325"/>
      <c r="HM335" s="326"/>
      <c r="HN335" s="325"/>
      <c r="HO335" s="326"/>
      <c r="HP335" s="325"/>
      <c r="HQ335" s="326"/>
      <c r="HR335" s="325"/>
      <c r="HS335" s="326"/>
      <c r="HT335" s="325"/>
      <c r="HU335" s="326"/>
      <c r="HV335" s="325"/>
      <c r="HW335" s="326"/>
      <c r="HX335" s="325"/>
      <c r="HY335" s="326"/>
      <c r="HZ335" s="325"/>
      <c r="IA335" s="326"/>
      <c r="IB335" s="325"/>
      <c r="IC335" s="326"/>
      <c r="ID335" s="325"/>
      <c r="IE335" s="326"/>
      <c r="IF335" s="325"/>
      <c r="IG335" s="326"/>
      <c r="IH335" s="325"/>
      <c r="II335" s="326"/>
      <c r="IJ335" s="325"/>
      <c r="IK335" s="326"/>
      <c r="IL335" s="325"/>
      <c r="IM335" s="326"/>
      <c r="IN335" s="325"/>
    </row>
    <row r="336" spans="1:248" s="321" customFormat="1" ht="19.5" customHeight="1">
      <c r="A336" s="74"/>
      <c r="B336" s="199" t="s">
        <v>610</v>
      </c>
      <c r="C336" s="418"/>
      <c r="D336" s="174"/>
      <c r="E336" s="669" t="s">
        <v>623</v>
      </c>
      <c r="F336" s="488"/>
      <c r="G336" s="174"/>
      <c r="H336" s="488"/>
      <c r="I336" s="174" t="s">
        <v>733</v>
      </c>
      <c r="J336" s="174" t="s">
        <v>733</v>
      </c>
      <c r="K336" s="415" t="s">
        <v>733</v>
      </c>
      <c r="L336" s="174" t="s">
        <v>733</v>
      </c>
      <c r="M336" s="481"/>
      <c r="N336" s="325"/>
      <c r="O336" s="326"/>
      <c r="P336" s="325"/>
      <c r="Q336" s="326"/>
      <c r="R336" s="325"/>
      <c r="S336" s="326"/>
      <c r="T336" s="325"/>
      <c r="U336" s="326"/>
      <c r="V336" s="325"/>
      <c r="W336" s="326"/>
      <c r="X336" s="325"/>
      <c r="Y336" s="326"/>
      <c r="Z336" s="325"/>
      <c r="AA336" s="326"/>
      <c r="AB336" s="325"/>
      <c r="AC336" s="326"/>
      <c r="AD336" s="325"/>
      <c r="AE336" s="326"/>
      <c r="AF336" s="325"/>
      <c r="AG336" s="326"/>
      <c r="AH336" s="325"/>
      <c r="AI336" s="326"/>
      <c r="AJ336" s="325"/>
      <c r="AK336" s="326"/>
      <c r="AL336" s="325"/>
      <c r="AM336" s="326"/>
      <c r="AN336" s="325"/>
      <c r="AO336" s="326"/>
      <c r="AP336" s="325"/>
      <c r="AQ336" s="326"/>
      <c r="AR336" s="325"/>
      <c r="AS336" s="326"/>
      <c r="AT336" s="325"/>
      <c r="AU336" s="326"/>
      <c r="AV336" s="325"/>
      <c r="AW336" s="326"/>
      <c r="AX336" s="325"/>
      <c r="AY336" s="326"/>
      <c r="AZ336" s="325"/>
      <c r="BA336" s="326"/>
      <c r="BB336" s="325"/>
      <c r="BC336" s="326"/>
      <c r="BD336" s="325"/>
      <c r="BE336" s="326"/>
      <c r="BF336" s="325"/>
      <c r="BG336" s="326"/>
      <c r="BH336" s="325"/>
      <c r="BI336" s="326"/>
      <c r="BJ336" s="325"/>
      <c r="BK336" s="326"/>
      <c r="BL336" s="325"/>
      <c r="BM336" s="326"/>
      <c r="BN336" s="325"/>
      <c r="BO336" s="326"/>
      <c r="BP336" s="325"/>
      <c r="BQ336" s="326"/>
      <c r="BR336" s="325"/>
      <c r="BS336" s="326"/>
      <c r="BT336" s="325"/>
      <c r="BU336" s="326"/>
      <c r="BV336" s="325"/>
      <c r="BW336" s="326"/>
      <c r="BX336" s="325"/>
      <c r="BY336" s="326"/>
      <c r="BZ336" s="325"/>
      <c r="CA336" s="326"/>
      <c r="CB336" s="325"/>
      <c r="CC336" s="326"/>
      <c r="CD336" s="325"/>
      <c r="CE336" s="326"/>
      <c r="CF336" s="325"/>
      <c r="CG336" s="326"/>
      <c r="CH336" s="325"/>
      <c r="CI336" s="326"/>
      <c r="CJ336" s="325"/>
      <c r="CK336" s="326"/>
      <c r="CL336" s="325"/>
      <c r="CM336" s="326"/>
      <c r="CN336" s="325"/>
      <c r="CO336" s="326"/>
      <c r="CP336" s="325"/>
      <c r="CQ336" s="326"/>
      <c r="CR336" s="325"/>
      <c r="CS336" s="326"/>
      <c r="CT336" s="325"/>
      <c r="CU336" s="326"/>
      <c r="CV336" s="325"/>
      <c r="CW336" s="326"/>
      <c r="CX336" s="325"/>
      <c r="CY336" s="326"/>
      <c r="CZ336" s="325"/>
      <c r="DA336" s="326"/>
      <c r="DB336" s="325"/>
      <c r="DC336" s="326"/>
      <c r="DD336" s="325"/>
      <c r="DE336" s="326"/>
      <c r="DF336" s="325"/>
      <c r="DG336" s="326"/>
      <c r="DH336" s="325"/>
      <c r="DI336" s="326"/>
      <c r="DJ336" s="325"/>
      <c r="DK336" s="326"/>
      <c r="DL336" s="325"/>
      <c r="DM336" s="326"/>
      <c r="DN336" s="325"/>
      <c r="DO336" s="326"/>
      <c r="DP336" s="325"/>
      <c r="DQ336" s="326"/>
      <c r="DR336" s="325"/>
      <c r="DS336" s="326"/>
      <c r="DT336" s="325"/>
      <c r="DU336" s="326"/>
      <c r="DV336" s="325"/>
      <c r="DW336" s="326"/>
      <c r="DX336" s="325"/>
      <c r="DY336" s="326"/>
      <c r="DZ336" s="325"/>
      <c r="EA336" s="326"/>
      <c r="EB336" s="325"/>
      <c r="EC336" s="326"/>
      <c r="ED336" s="325"/>
      <c r="EE336" s="326"/>
      <c r="EF336" s="325"/>
      <c r="EG336" s="326"/>
      <c r="EH336" s="325"/>
      <c r="EI336" s="326"/>
      <c r="EJ336" s="325"/>
      <c r="EK336" s="326"/>
      <c r="EL336" s="325"/>
      <c r="EM336" s="326"/>
      <c r="EN336" s="325"/>
      <c r="EO336" s="326"/>
      <c r="EP336" s="325"/>
      <c r="EQ336" s="326"/>
      <c r="ER336" s="325"/>
      <c r="ES336" s="326"/>
      <c r="ET336" s="325"/>
      <c r="EU336" s="326"/>
      <c r="EV336" s="325"/>
      <c r="EW336" s="326"/>
      <c r="EX336" s="325"/>
      <c r="EY336" s="326"/>
      <c r="EZ336" s="325"/>
      <c r="FA336" s="326"/>
      <c r="FB336" s="325"/>
      <c r="FC336" s="326"/>
      <c r="FD336" s="325"/>
      <c r="FE336" s="326"/>
      <c r="FF336" s="325"/>
      <c r="FG336" s="326"/>
      <c r="FH336" s="325"/>
      <c r="FI336" s="326"/>
      <c r="FJ336" s="325"/>
      <c r="FK336" s="326"/>
      <c r="FL336" s="325"/>
      <c r="FM336" s="326"/>
      <c r="FN336" s="325"/>
      <c r="FO336" s="326"/>
      <c r="FP336" s="325"/>
      <c r="FQ336" s="326"/>
      <c r="FR336" s="325"/>
      <c r="FS336" s="326"/>
      <c r="FT336" s="325"/>
      <c r="FU336" s="326"/>
      <c r="FV336" s="325"/>
      <c r="FW336" s="326"/>
      <c r="FX336" s="325"/>
      <c r="FY336" s="326"/>
      <c r="FZ336" s="325"/>
      <c r="GA336" s="326"/>
      <c r="GB336" s="325"/>
      <c r="GC336" s="326"/>
      <c r="GD336" s="325"/>
      <c r="GE336" s="326"/>
      <c r="GF336" s="325"/>
      <c r="GG336" s="326"/>
      <c r="GH336" s="325"/>
      <c r="GI336" s="326"/>
      <c r="GJ336" s="325"/>
      <c r="GK336" s="326"/>
      <c r="GL336" s="325"/>
      <c r="GM336" s="326"/>
      <c r="GN336" s="325"/>
      <c r="GO336" s="326"/>
      <c r="GP336" s="325"/>
      <c r="GQ336" s="326"/>
      <c r="GR336" s="325"/>
      <c r="GS336" s="326"/>
      <c r="GT336" s="325"/>
      <c r="GU336" s="326"/>
      <c r="GV336" s="325"/>
      <c r="GW336" s="326"/>
      <c r="GX336" s="325"/>
      <c r="GY336" s="326"/>
      <c r="GZ336" s="325"/>
      <c r="HA336" s="326"/>
      <c r="HB336" s="325"/>
      <c r="HC336" s="326"/>
      <c r="HD336" s="325"/>
      <c r="HE336" s="326"/>
      <c r="HF336" s="325"/>
      <c r="HG336" s="326"/>
      <c r="HH336" s="325"/>
      <c r="HI336" s="326"/>
      <c r="HJ336" s="325"/>
      <c r="HK336" s="326"/>
      <c r="HL336" s="325"/>
      <c r="HM336" s="326"/>
      <c r="HN336" s="325"/>
      <c r="HO336" s="326"/>
      <c r="HP336" s="325"/>
      <c r="HQ336" s="326"/>
      <c r="HR336" s="325"/>
      <c r="HS336" s="326"/>
      <c r="HT336" s="325"/>
      <c r="HU336" s="326"/>
      <c r="HV336" s="325"/>
      <c r="HW336" s="326"/>
      <c r="HX336" s="325"/>
      <c r="HY336" s="326"/>
      <c r="HZ336" s="325"/>
      <c r="IA336" s="326"/>
      <c r="IB336" s="325"/>
      <c r="IC336" s="326"/>
      <c r="ID336" s="325"/>
      <c r="IE336" s="326"/>
      <c r="IF336" s="325"/>
      <c r="IG336" s="326"/>
      <c r="IH336" s="325"/>
      <c r="II336" s="326"/>
      <c r="IJ336" s="325"/>
      <c r="IK336" s="326"/>
      <c r="IL336" s="325"/>
      <c r="IM336" s="326"/>
      <c r="IN336" s="325"/>
    </row>
    <row r="337" spans="1:248" s="321" customFormat="1" ht="19.5" customHeight="1">
      <c r="A337" s="74"/>
      <c r="B337" s="199" t="s">
        <v>611</v>
      </c>
      <c r="C337" s="418" t="s">
        <v>193</v>
      </c>
      <c r="D337" s="174"/>
      <c r="E337" s="670"/>
      <c r="F337" s="487">
        <v>0</v>
      </c>
      <c r="G337" s="487"/>
      <c r="H337" s="487">
        <v>0</v>
      </c>
      <c r="I337" s="174" t="s">
        <v>733</v>
      </c>
      <c r="J337" s="174" t="s">
        <v>733</v>
      </c>
      <c r="K337" s="415" t="s">
        <v>733</v>
      </c>
      <c r="L337" s="174" t="s">
        <v>733</v>
      </c>
      <c r="M337" s="481"/>
      <c r="N337" s="325"/>
      <c r="O337" s="326"/>
      <c r="P337" s="325"/>
      <c r="Q337" s="326"/>
      <c r="R337" s="325"/>
      <c r="S337" s="326"/>
      <c r="T337" s="325"/>
      <c r="U337" s="326"/>
      <c r="V337" s="325"/>
      <c r="W337" s="326"/>
      <c r="X337" s="325"/>
      <c r="Y337" s="326"/>
      <c r="Z337" s="325"/>
      <c r="AA337" s="326"/>
      <c r="AB337" s="325"/>
      <c r="AC337" s="326"/>
      <c r="AD337" s="325"/>
      <c r="AE337" s="326"/>
      <c r="AF337" s="325"/>
      <c r="AG337" s="326"/>
      <c r="AH337" s="325"/>
      <c r="AI337" s="326"/>
      <c r="AJ337" s="325"/>
      <c r="AK337" s="326"/>
      <c r="AL337" s="325"/>
      <c r="AM337" s="326"/>
      <c r="AN337" s="325"/>
      <c r="AO337" s="326"/>
      <c r="AP337" s="325"/>
      <c r="AQ337" s="326"/>
      <c r="AR337" s="325"/>
      <c r="AS337" s="326"/>
      <c r="AT337" s="325"/>
      <c r="AU337" s="326"/>
      <c r="AV337" s="325"/>
      <c r="AW337" s="326"/>
      <c r="AX337" s="325"/>
      <c r="AY337" s="326"/>
      <c r="AZ337" s="325"/>
      <c r="BA337" s="326"/>
      <c r="BB337" s="325"/>
      <c r="BC337" s="326"/>
      <c r="BD337" s="325"/>
      <c r="BE337" s="326"/>
      <c r="BF337" s="325"/>
      <c r="BG337" s="326"/>
      <c r="BH337" s="325"/>
      <c r="BI337" s="326"/>
      <c r="BJ337" s="325"/>
      <c r="BK337" s="326"/>
      <c r="BL337" s="325"/>
      <c r="BM337" s="326"/>
      <c r="BN337" s="325"/>
      <c r="BO337" s="326"/>
      <c r="BP337" s="325"/>
      <c r="BQ337" s="326"/>
      <c r="BR337" s="325"/>
      <c r="BS337" s="326"/>
      <c r="BT337" s="325"/>
      <c r="BU337" s="326"/>
      <c r="BV337" s="325"/>
      <c r="BW337" s="326"/>
      <c r="BX337" s="325"/>
      <c r="BY337" s="326"/>
      <c r="BZ337" s="325"/>
      <c r="CA337" s="326"/>
      <c r="CB337" s="325"/>
      <c r="CC337" s="326"/>
      <c r="CD337" s="325"/>
      <c r="CE337" s="326"/>
      <c r="CF337" s="325"/>
      <c r="CG337" s="326"/>
      <c r="CH337" s="325"/>
      <c r="CI337" s="326"/>
      <c r="CJ337" s="325"/>
      <c r="CK337" s="326"/>
      <c r="CL337" s="325"/>
      <c r="CM337" s="326"/>
      <c r="CN337" s="325"/>
      <c r="CO337" s="326"/>
      <c r="CP337" s="325"/>
      <c r="CQ337" s="326"/>
      <c r="CR337" s="325"/>
      <c r="CS337" s="326"/>
      <c r="CT337" s="325"/>
      <c r="CU337" s="326"/>
      <c r="CV337" s="325"/>
      <c r="CW337" s="326"/>
      <c r="CX337" s="325"/>
      <c r="CY337" s="326"/>
      <c r="CZ337" s="325"/>
      <c r="DA337" s="326"/>
      <c r="DB337" s="325"/>
      <c r="DC337" s="326"/>
      <c r="DD337" s="325"/>
      <c r="DE337" s="326"/>
      <c r="DF337" s="325"/>
      <c r="DG337" s="326"/>
      <c r="DH337" s="325"/>
      <c r="DI337" s="326"/>
      <c r="DJ337" s="325"/>
      <c r="DK337" s="326"/>
      <c r="DL337" s="325"/>
      <c r="DM337" s="326"/>
      <c r="DN337" s="325"/>
      <c r="DO337" s="326"/>
      <c r="DP337" s="325"/>
      <c r="DQ337" s="326"/>
      <c r="DR337" s="325"/>
      <c r="DS337" s="326"/>
      <c r="DT337" s="325"/>
      <c r="DU337" s="326"/>
      <c r="DV337" s="325"/>
      <c r="DW337" s="326"/>
      <c r="DX337" s="325"/>
      <c r="DY337" s="326"/>
      <c r="DZ337" s="325"/>
      <c r="EA337" s="326"/>
      <c r="EB337" s="325"/>
      <c r="EC337" s="326"/>
      <c r="ED337" s="325"/>
      <c r="EE337" s="326"/>
      <c r="EF337" s="325"/>
      <c r="EG337" s="326"/>
      <c r="EH337" s="325"/>
      <c r="EI337" s="326"/>
      <c r="EJ337" s="325"/>
      <c r="EK337" s="326"/>
      <c r="EL337" s="325"/>
      <c r="EM337" s="326"/>
      <c r="EN337" s="325"/>
      <c r="EO337" s="326"/>
      <c r="EP337" s="325"/>
      <c r="EQ337" s="326"/>
      <c r="ER337" s="325"/>
      <c r="ES337" s="326"/>
      <c r="ET337" s="325"/>
      <c r="EU337" s="326"/>
      <c r="EV337" s="325"/>
      <c r="EW337" s="326"/>
      <c r="EX337" s="325"/>
      <c r="EY337" s="326"/>
      <c r="EZ337" s="325"/>
      <c r="FA337" s="326"/>
      <c r="FB337" s="325"/>
      <c r="FC337" s="326"/>
      <c r="FD337" s="325"/>
      <c r="FE337" s="326"/>
      <c r="FF337" s="325"/>
      <c r="FG337" s="326"/>
      <c r="FH337" s="325"/>
      <c r="FI337" s="326"/>
      <c r="FJ337" s="325"/>
      <c r="FK337" s="326"/>
      <c r="FL337" s="325"/>
      <c r="FM337" s="326"/>
      <c r="FN337" s="325"/>
      <c r="FO337" s="326"/>
      <c r="FP337" s="325"/>
      <c r="FQ337" s="326"/>
      <c r="FR337" s="325"/>
      <c r="FS337" s="326"/>
      <c r="FT337" s="325"/>
      <c r="FU337" s="326"/>
      <c r="FV337" s="325"/>
      <c r="FW337" s="326"/>
      <c r="FX337" s="325"/>
      <c r="FY337" s="326"/>
      <c r="FZ337" s="325"/>
      <c r="GA337" s="326"/>
      <c r="GB337" s="325"/>
      <c r="GC337" s="326"/>
      <c r="GD337" s="325"/>
      <c r="GE337" s="326"/>
      <c r="GF337" s="325"/>
      <c r="GG337" s="326"/>
      <c r="GH337" s="325"/>
      <c r="GI337" s="326"/>
      <c r="GJ337" s="325"/>
      <c r="GK337" s="326"/>
      <c r="GL337" s="325"/>
      <c r="GM337" s="326"/>
      <c r="GN337" s="325"/>
      <c r="GO337" s="326"/>
      <c r="GP337" s="325"/>
      <c r="GQ337" s="326"/>
      <c r="GR337" s="325"/>
      <c r="GS337" s="326"/>
      <c r="GT337" s="325"/>
      <c r="GU337" s="326"/>
      <c r="GV337" s="325"/>
      <c r="GW337" s="326"/>
      <c r="GX337" s="325"/>
      <c r="GY337" s="326"/>
      <c r="GZ337" s="325"/>
      <c r="HA337" s="326"/>
      <c r="HB337" s="325"/>
      <c r="HC337" s="326"/>
      <c r="HD337" s="325"/>
      <c r="HE337" s="326"/>
      <c r="HF337" s="325"/>
      <c r="HG337" s="326"/>
      <c r="HH337" s="325"/>
      <c r="HI337" s="326"/>
      <c r="HJ337" s="325"/>
      <c r="HK337" s="326"/>
      <c r="HL337" s="325"/>
      <c r="HM337" s="326"/>
      <c r="HN337" s="325"/>
      <c r="HO337" s="326"/>
      <c r="HP337" s="325"/>
      <c r="HQ337" s="326"/>
      <c r="HR337" s="325"/>
      <c r="HS337" s="326"/>
      <c r="HT337" s="325"/>
      <c r="HU337" s="326"/>
      <c r="HV337" s="325"/>
      <c r="HW337" s="326"/>
      <c r="HX337" s="325"/>
      <c r="HY337" s="326"/>
      <c r="HZ337" s="325"/>
      <c r="IA337" s="326"/>
      <c r="IB337" s="325"/>
      <c r="IC337" s="326"/>
      <c r="ID337" s="325"/>
      <c r="IE337" s="326"/>
      <c r="IF337" s="325"/>
      <c r="IG337" s="326"/>
      <c r="IH337" s="325"/>
      <c r="II337" s="326"/>
      <c r="IJ337" s="325"/>
      <c r="IK337" s="326"/>
      <c r="IL337" s="325"/>
      <c r="IM337" s="326"/>
      <c r="IN337" s="325"/>
    </row>
    <row r="338" spans="1:248" s="321" customFormat="1" ht="19.5" customHeight="1">
      <c r="A338" s="74"/>
      <c r="B338" s="199" t="s">
        <v>343</v>
      </c>
      <c r="C338" s="418" t="s">
        <v>193</v>
      </c>
      <c r="D338" s="174"/>
      <c r="E338" s="670"/>
      <c r="F338" s="487">
        <v>14.8</v>
      </c>
      <c r="G338" s="487"/>
      <c r="H338" s="487">
        <v>14.8</v>
      </c>
      <c r="I338" s="174" t="s">
        <v>733</v>
      </c>
      <c r="J338" s="174" t="s">
        <v>733</v>
      </c>
      <c r="K338" s="415" t="s">
        <v>733</v>
      </c>
      <c r="L338" s="174" t="s">
        <v>733</v>
      </c>
      <c r="M338" s="481" t="s">
        <v>1134</v>
      </c>
      <c r="N338" s="325"/>
      <c r="O338" s="326"/>
      <c r="P338" s="325"/>
      <c r="Q338" s="326"/>
      <c r="R338" s="325"/>
      <c r="S338" s="326"/>
      <c r="T338" s="325"/>
      <c r="U338" s="326"/>
      <c r="V338" s="325"/>
      <c r="W338" s="326"/>
      <c r="X338" s="325"/>
      <c r="Y338" s="326"/>
      <c r="Z338" s="325"/>
      <c r="AA338" s="326"/>
      <c r="AB338" s="325"/>
      <c r="AC338" s="326"/>
      <c r="AD338" s="325"/>
      <c r="AE338" s="326"/>
      <c r="AF338" s="325"/>
      <c r="AG338" s="326"/>
      <c r="AH338" s="325"/>
      <c r="AI338" s="326"/>
      <c r="AJ338" s="325"/>
      <c r="AK338" s="326"/>
      <c r="AL338" s="325"/>
      <c r="AM338" s="326"/>
      <c r="AN338" s="325"/>
      <c r="AO338" s="326"/>
      <c r="AP338" s="325"/>
      <c r="AQ338" s="326"/>
      <c r="AR338" s="325"/>
      <c r="AS338" s="326"/>
      <c r="AT338" s="325"/>
      <c r="AU338" s="326"/>
      <c r="AV338" s="325"/>
      <c r="AW338" s="326"/>
      <c r="AX338" s="325"/>
      <c r="AY338" s="326"/>
      <c r="AZ338" s="325"/>
      <c r="BA338" s="326"/>
      <c r="BB338" s="325"/>
      <c r="BC338" s="326"/>
      <c r="BD338" s="325"/>
      <c r="BE338" s="326"/>
      <c r="BF338" s="325"/>
      <c r="BG338" s="326"/>
      <c r="BH338" s="325"/>
      <c r="BI338" s="326"/>
      <c r="BJ338" s="325"/>
      <c r="BK338" s="326"/>
      <c r="BL338" s="325"/>
      <c r="BM338" s="326"/>
      <c r="BN338" s="325"/>
      <c r="BO338" s="326"/>
      <c r="BP338" s="325"/>
      <c r="BQ338" s="326"/>
      <c r="BR338" s="325"/>
      <c r="BS338" s="326"/>
      <c r="BT338" s="325"/>
      <c r="BU338" s="326"/>
      <c r="BV338" s="325"/>
      <c r="BW338" s="326"/>
      <c r="BX338" s="325"/>
      <c r="BY338" s="326"/>
      <c r="BZ338" s="325"/>
      <c r="CA338" s="326"/>
      <c r="CB338" s="325"/>
      <c r="CC338" s="326"/>
      <c r="CD338" s="325"/>
      <c r="CE338" s="326"/>
      <c r="CF338" s="325"/>
      <c r="CG338" s="326"/>
      <c r="CH338" s="325"/>
      <c r="CI338" s="326"/>
      <c r="CJ338" s="325"/>
      <c r="CK338" s="326"/>
      <c r="CL338" s="325"/>
      <c r="CM338" s="326"/>
      <c r="CN338" s="325"/>
      <c r="CO338" s="326"/>
      <c r="CP338" s="325"/>
      <c r="CQ338" s="326"/>
      <c r="CR338" s="325"/>
      <c r="CS338" s="326"/>
      <c r="CT338" s="325"/>
      <c r="CU338" s="326"/>
      <c r="CV338" s="325"/>
      <c r="CW338" s="326"/>
      <c r="CX338" s="325"/>
      <c r="CY338" s="326"/>
      <c r="CZ338" s="325"/>
      <c r="DA338" s="326"/>
      <c r="DB338" s="325"/>
      <c r="DC338" s="326"/>
      <c r="DD338" s="325"/>
      <c r="DE338" s="326"/>
      <c r="DF338" s="325"/>
      <c r="DG338" s="326"/>
      <c r="DH338" s="325"/>
      <c r="DI338" s="326"/>
      <c r="DJ338" s="325"/>
      <c r="DK338" s="326"/>
      <c r="DL338" s="325"/>
      <c r="DM338" s="326"/>
      <c r="DN338" s="325"/>
      <c r="DO338" s="326"/>
      <c r="DP338" s="325"/>
      <c r="DQ338" s="326"/>
      <c r="DR338" s="325"/>
      <c r="DS338" s="326"/>
      <c r="DT338" s="325"/>
      <c r="DU338" s="326"/>
      <c r="DV338" s="325"/>
      <c r="DW338" s="326"/>
      <c r="DX338" s="325"/>
      <c r="DY338" s="326"/>
      <c r="DZ338" s="325"/>
      <c r="EA338" s="326"/>
      <c r="EB338" s="325"/>
      <c r="EC338" s="326"/>
      <c r="ED338" s="325"/>
      <c r="EE338" s="326"/>
      <c r="EF338" s="325"/>
      <c r="EG338" s="326"/>
      <c r="EH338" s="325"/>
      <c r="EI338" s="326"/>
      <c r="EJ338" s="325"/>
      <c r="EK338" s="326"/>
      <c r="EL338" s="325"/>
      <c r="EM338" s="326"/>
      <c r="EN338" s="325"/>
      <c r="EO338" s="326"/>
      <c r="EP338" s="325"/>
      <c r="EQ338" s="326"/>
      <c r="ER338" s="325"/>
      <c r="ES338" s="326"/>
      <c r="ET338" s="325"/>
      <c r="EU338" s="326"/>
      <c r="EV338" s="325"/>
      <c r="EW338" s="326"/>
      <c r="EX338" s="325"/>
      <c r="EY338" s="326"/>
      <c r="EZ338" s="325"/>
      <c r="FA338" s="326"/>
      <c r="FB338" s="325"/>
      <c r="FC338" s="326"/>
      <c r="FD338" s="325"/>
      <c r="FE338" s="326"/>
      <c r="FF338" s="325"/>
      <c r="FG338" s="326"/>
      <c r="FH338" s="325"/>
      <c r="FI338" s="326"/>
      <c r="FJ338" s="325"/>
      <c r="FK338" s="326"/>
      <c r="FL338" s="325"/>
      <c r="FM338" s="326"/>
      <c r="FN338" s="325"/>
      <c r="FO338" s="326"/>
      <c r="FP338" s="325"/>
      <c r="FQ338" s="326"/>
      <c r="FR338" s="325"/>
      <c r="FS338" s="326"/>
      <c r="FT338" s="325"/>
      <c r="FU338" s="326"/>
      <c r="FV338" s="325"/>
      <c r="FW338" s="326"/>
      <c r="FX338" s="325"/>
      <c r="FY338" s="326"/>
      <c r="FZ338" s="325"/>
      <c r="GA338" s="326"/>
      <c r="GB338" s="325"/>
      <c r="GC338" s="326"/>
      <c r="GD338" s="325"/>
      <c r="GE338" s="326"/>
      <c r="GF338" s="325"/>
      <c r="GG338" s="326"/>
      <c r="GH338" s="325"/>
      <c r="GI338" s="326"/>
      <c r="GJ338" s="325"/>
      <c r="GK338" s="326"/>
      <c r="GL338" s="325"/>
      <c r="GM338" s="326"/>
      <c r="GN338" s="325"/>
      <c r="GO338" s="326"/>
      <c r="GP338" s="325"/>
      <c r="GQ338" s="326"/>
      <c r="GR338" s="325"/>
      <c r="GS338" s="326"/>
      <c r="GT338" s="325"/>
      <c r="GU338" s="326"/>
      <c r="GV338" s="325"/>
      <c r="GW338" s="326"/>
      <c r="GX338" s="325"/>
      <c r="GY338" s="326"/>
      <c r="GZ338" s="325"/>
      <c r="HA338" s="326"/>
      <c r="HB338" s="325"/>
      <c r="HC338" s="326"/>
      <c r="HD338" s="325"/>
      <c r="HE338" s="326"/>
      <c r="HF338" s="325"/>
      <c r="HG338" s="326"/>
      <c r="HH338" s="325"/>
      <c r="HI338" s="326"/>
      <c r="HJ338" s="325"/>
      <c r="HK338" s="326"/>
      <c r="HL338" s="325"/>
      <c r="HM338" s="326"/>
      <c r="HN338" s="325"/>
      <c r="HO338" s="326"/>
      <c r="HP338" s="325"/>
      <c r="HQ338" s="326"/>
      <c r="HR338" s="325"/>
      <c r="HS338" s="326"/>
      <c r="HT338" s="325"/>
      <c r="HU338" s="326"/>
      <c r="HV338" s="325"/>
      <c r="HW338" s="326"/>
      <c r="HX338" s="325"/>
      <c r="HY338" s="326"/>
      <c r="HZ338" s="325"/>
      <c r="IA338" s="326"/>
      <c r="IB338" s="325"/>
      <c r="IC338" s="326"/>
      <c r="ID338" s="325"/>
      <c r="IE338" s="326"/>
      <c r="IF338" s="325"/>
      <c r="IG338" s="326"/>
      <c r="IH338" s="325"/>
      <c r="II338" s="326"/>
      <c r="IJ338" s="325"/>
      <c r="IK338" s="326"/>
      <c r="IL338" s="325"/>
      <c r="IM338" s="326"/>
      <c r="IN338" s="325"/>
    </row>
    <row r="339" spans="1:248" s="321" customFormat="1" ht="19.5" customHeight="1">
      <c r="A339" s="74"/>
      <c r="B339" s="199" t="s">
        <v>342</v>
      </c>
      <c r="C339" s="418" t="s">
        <v>193</v>
      </c>
      <c r="D339" s="174"/>
      <c r="E339" s="671"/>
      <c r="F339" s="489">
        <v>10.88</v>
      </c>
      <c r="G339" s="174"/>
      <c r="H339" s="489">
        <v>10.88</v>
      </c>
      <c r="I339" s="174" t="s">
        <v>733</v>
      </c>
      <c r="J339" s="174" t="s">
        <v>733</v>
      </c>
      <c r="K339" s="415" t="s">
        <v>733</v>
      </c>
      <c r="L339" s="174" t="s">
        <v>733</v>
      </c>
      <c r="M339" s="481" t="s">
        <v>1134</v>
      </c>
      <c r="N339" s="325"/>
      <c r="O339" s="326"/>
      <c r="P339" s="325"/>
      <c r="Q339" s="326"/>
      <c r="R339" s="325"/>
      <c r="S339" s="326"/>
      <c r="T339" s="325"/>
      <c r="U339" s="326"/>
      <c r="V339" s="325"/>
      <c r="W339" s="326"/>
      <c r="X339" s="325"/>
      <c r="Y339" s="326"/>
      <c r="Z339" s="325"/>
      <c r="AA339" s="326"/>
      <c r="AB339" s="325"/>
      <c r="AC339" s="326"/>
      <c r="AD339" s="325"/>
      <c r="AE339" s="326"/>
      <c r="AF339" s="325"/>
      <c r="AG339" s="326"/>
      <c r="AH339" s="325"/>
      <c r="AI339" s="326"/>
      <c r="AJ339" s="325"/>
      <c r="AK339" s="326"/>
      <c r="AL339" s="325"/>
      <c r="AM339" s="326"/>
      <c r="AN339" s="325"/>
      <c r="AO339" s="326"/>
      <c r="AP339" s="325"/>
      <c r="AQ339" s="326"/>
      <c r="AR339" s="325"/>
      <c r="AS339" s="326"/>
      <c r="AT339" s="325"/>
      <c r="AU339" s="326"/>
      <c r="AV339" s="325"/>
      <c r="AW339" s="326"/>
      <c r="AX339" s="325"/>
      <c r="AY339" s="326"/>
      <c r="AZ339" s="325"/>
      <c r="BA339" s="326"/>
      <c r="BB339" s="325"/>
      <c r="BC339" s="326"/>
      <c r="BD339" s="325"/>
      <c r="BE339" s="326"/>
      <c r="BF339" s="325"/>
      <c r="BG339" s="326"/>
      <c r="BH339" s="325"/>
      <c r="BI339" s="326"/>
      <c r="BJ339" s="325"/>
      <c r="BK339" s="326"/>
      <c r="BL339" s="325"/>
      <c r="BM339" s="326"/>
      <c r="BN339" s="325"/>
      <c r="BO339" s="326"/>
      <c r="BP339" s="325"/>
      <c r="BQ339" s="326"/>
      <c r="BR339" s="325"/>
      <c r="BS339" s="326"/>
      <c r="BT339" s="325"/>
      <c r="BU339" s="326"/>
      <c r="BV339" s="325"/>
      <c r="BW339" s="326"/>
      <c r="BX339" s="325"/>
      <c r="BY339" s="326"/>
      <c r="BZ339" s="325"/>
      <c r="CA339" s="326"/>
      <c r="CB339" s="325"/>
      <c r="CC339" s="326"/>
      <c r="CD339" s="325"/>
      <c r="CE339" s="326"/>
      <c r="CF339" s="325"/>
      <c r="CG339" s="326"/>
      <c r="CH339" s="325"/>
      <c r="CI339" s="326"/>
      <c r="CJ339" s="325"/>
      <c r="CK339" s="326"/>
      <c r="CL339" s="325"/>
      <c r="CM339" s="326"/>
      <c r="CN339" s="325"/>
      <c r="CO339" s="326"/>
      <c r="CP339" s="325"/>
      <c r="CQ339" s="326"/>
      <c r="CR339" s="325"/>
      <c r="CS339" s="326"/>
      <c r="CT339" s="325"/>
      <c r="CU339" s="326"/>
      <c r="CV339" s="325"/>
      <c r="CW339" s="326"/>
      <c r="CX339" s="325"/>
      <c r="CY339" s="326"/>
      <c r="CZ339" s="325"/>
      <c r="DA339" s="326"/>
      <c r="DB339" s="325"/>
      <c r="DC339" s="326"/>
      <c r="DD339" s="325"/>
      <c r="DE339" s="326"/>
      <c r="DF339" s="325"/>
      <c r="DG339" s="326"/>
      <c r="DH339" s="325"/>
      <c r="DI339" s="326"/>
      <c r="DJ339" s="325"/>
      <c r="DK339" s="326"/>
      <c r="DL339" s="325"/>
      <c r="DM339" s="326"/>
      <c r="DN339" s="325"/>
      <c r="DO339" s="326"/>
      <c r="DP339" s="325"/>
      <c r="DQ339" s="326"/>
      <c r="DR339" s="325"/>
      <c r="DS339" s="326"/>
      <c r="DT339" s="325"/>
      <c r="DU339" s="326"/>
      <c r="DV339" s="325"/>
      <c r="DW339" s="326"/>
      <c r="DX339" s="325"/>
      <c r="DY339" s="326"/>
      <c r="DZ339" s="325"/>
      <c r="EA339" s="326"/>
      <c r="EB339" s="325"/>
      <c r="EC339" s="326"/>
      <c r="ED339" s="325"/>
      <c r="EE339" s="326"/>
      <c r="EF339" s="325"/>
      <c r="EG339" s="326"/>
      <c r="EH339" s="325"/>
      <c r="EI339" s="326"/>
      <c r="EJ339" s="325"/>
      <c r="EK339" s="326"/>
      <c r="EL339" s="325"/>
      <c r="EM339" s="326"/>
      <c r="EN339" s="325"/>
      <c r="EO339" s="326"/>
      <c r="EP339" s="325"/>
      <c r="EQ339" s="326"/>
      <c r="ER339" s="325"/>
      <c r="ES339" s="326"/>
      <c r="ET339" s="325"/>
      <c r="EU339" s="326"/>
      <c r="EV339" s="325"/>
      <c r="EW339" s="326"/>
      <c r="EX339" s="325"/>
      <c r="EY339" s="326"/>
      <c r="EZ339" s="325"/>
      <c r="FA339" s="326"/>
      <c r="FB339" s="325"/>
      <c r="FC339" s="326"/>
      <c r="FD339" s="325"/>
      <c r="FE339" s="326"/>
      <c r="FF339" s="325"/>
      <c r="FG339" s="326"/>
      <c r="FH339" s="325"/>
      <c r="FI339" s="326"/>
      <c r="FJ339" s="325"/>
      <c r="FK339" s="326"/>
      <c r="FL339" s="325"/>
      <c r="FM339" s="326"/>
      <c r="FN339" s="325"/>
      <c r="FO339" s="326"/>
      <c r="FP339" s="325"/>
      <c r="FQ339" s="326"/>
      <c r="FR339" s="325"/>
      <c r="FS339" s="326"/>
      <c r="FT339" s="325"/>
      <c r="FU339" s="326"/>
      <c r="FV339" s="325"/>
      <c r="FW339" s="326"/>
      <c r="FX339" s="325"/>
      <c r="FY339" s="326"/>
      <c r="FZ339" s="325"/>
      <c r="GA339" s="326"/>
      <c r="GB339" s="325"/>
      <c r="GC339" s="326"/>
      <c r="GD339" s="325"/>
      <c r="GE339" s="326"/>
      <c r="GF339" s="325"/>
      <c r="GG339" s="326"/>
      <c r="GH339" s="325"/>
      <c r="GI339" s="326"/>
      <c r="GJ339" s="325"/>
      <c r="GK339" s="326"/>
      <c r="GL339" s="325"/>
      <c r="GM339" s="326"/>
      <c r="GN339" s="325"/>
      <c r="GO339" s="326"/>
      <c r="GP339" s="325"/>
      <c r="GQ339" s="326"/>
      <c r="GR339" s="325"/>
      <c r="GS339" s="326"/>
      <c r="GT339" s="325"/>
      <c r="GU339" s="326"/>
      <c r="GV339" s="325"/>
      <c r="GW339" s="326"/>
      <c r="GX339" s="325"/>
      <c r="GY339" s="326"/>
      <c r="GZ339" s="325"/>
      <c r="HA339" s="326"/>
      <c r="HB339" s="325"/>
      <c r="HC339" s="326"/>
      <c r="HD339" s="325"/>
      <c r="HE339" s="326"/>
      <c r="HF339" s="325"/>
      <c r="HG339" s="326"/>
      <c r="HH339" s="325"/>
      <c r="HI339" s="326"/>
      <c r="HJ339" s="325"/>
      <c r="HK339" s="326"/>
      <c r="HL339" s="325"/>
      <c r="HM339" s="326"/>
      <c r="HN339" s="325"/>
      <c r="HO339" s="326"/>
      <c r="HP339" s="325"/>
      <c r="HQ339" s="326"/>
      <c r="HR339" s="325"/>
      <c r="HS339" s="326"/>
      <c r="HT339" s="325"/>
      <c r="HU339" s="326"/>
      <c r="HV339" s="325"/>
      <c r="HW339" s="326"/>
      <c r="HX339" s="325"/>
      <c r="HY339" s="326"/>
      <c r="HZ339" s="325"/>
      <c r="IA339" s="326"/>
      <c r="IB339" s="325"/>
      <c r="IC339" s="326"/>
      <c r="ID339" s="325"/>
      <c r="IE339" s="326"/>
      <c r="IF339" s="325"/>
      <c r="IG339" s="326"/>
      <c r="IH339" s="325"/>
      <c r="II339" s="326"/>
      <c r="IJ339" s="325"/>
      <c r="IK339" s="326"/>
      <c r="IL339" s="325"/>
      <c r="IM339" s="326"/>
      <c r="IN339" s="325"/>
    </row>
    <row r="340" spans="1:248" s="321" customFormat="1" ht="19.5" customHeight="1">
      <c r="A340" s="74"/>
      <c r="B340" s="199" t="s">
        <v>613</v>
      </c>
      <c r="C340" s="418"/>
      <c r="D340" s="174"/>
      <c r="E340" s="490"/>
      <c r="F340" s="489">
        <v>19.1</v>
      </c>
      <c r="G340" s="174"/>
      <c r="H340" s="489">
        <v>19.1</v>
      </c>
      <c r="I340" s="174" t="s">
        <v>733</v>
      </c>
      <c r="J340" s="174" t="s">
        <v>733</v>
      </c>
      <c r="K340" s="415" t="s">
        <v>733</v>
      </c>
      <c r="L340" s="174" t="s">
        <v>733</v>
      </c>
      <c r="M340" s="481" t="s">
        <v>1134</v>
      </c>
      <c r="N340" s="325"/>
      <c r="O340" s="326"/>
      <c r="P340" s="325"/>
      <c r="Q340" s="326"/>
      <c r="R340" s="325"/>
      <c r="S340" s="326"/>
      <c r="T340" s="325"/>
      <c r="U340" s="326"/>
      <c r="V340" s="325"/>
      <c r="W340" s="326"/>
      <c r="X340" s="325"/>
      <c r="Y340" s="326"/>
      <c r="Z340" s="325"/>
      <c r="AA340" s="326"/>
      <c r="AB340" s="325"/>
      <c r="AC340" s="326"/>
      <c r="AD340" s="325"/>
      <c r="AE340" s="326"/>
      <c r="AF340" s="325"/>
      <c r="AG340" s="326"/>
      <c r="AH340" s="325"/>
      <c r="AI340" s="326"/>
      <c r="AJ340" s="325"/>
      <c r="AK340" s="326"/>
      <c r="AL340" s="325"/>
      <c r="AM340" s="326"/>
      <c r="AN340" s="325"/>
      <c r="AO340" s="326"/>
      <c r="AP340" s="325"/>
      <c r="AQ340" s="326"/>
      <c r="AR340" s="325"/>
      <c r="AS340" s="326"/>
      <c r="AT340" s="325"/>
      <c r="AU340" s="326"/>
      <c r="AV340" s="325"/>
      <c r="AW340" s="326"/>
      <c r="AX340" s="325"/>
      <c r="AY340" s="326"/>
      <c r="AZ340" s="325"/>
      <c r="BA340" s="326"/>
      <c r="BB340" s="325"/>
      <c r="BC340" s="326"/>
      <c r="BD340" s="325"/>
      <c r="BE340" s="326"/>
      <c r="BF340" s="325"/>
      <c r="BG340" s="326"/>
      <c r="BH340" s="325"/>
      <c r="BI340" s="326"/>
      <c r="BJ340" s="325"/>
      <c r="BK340" s="326"/>
      <c r="BL340" s="325"/>
      <c r="BM340" s="326"/>
      <c r="BN340" s="325"/>
      <c r="BO340" s="326"/>
      <c r="BP340" s="325"/>
      <c r="BQ340" s="326"/>
      <c r="BR340" s="325"/>
      <c r="BS340" s="326"/>
      <c r="BT340" s="325"/>
      <c r="BU340" s="326"/>
      <c r="BV340" s="325"/>
      <c r="BW340" s="326"/>
      <c r="BX340" s="325"/>
      <c r="BY340" s="326"/>
      <c r="BZ340" s="325"/>
      <c r="CA340" s="326"/>
      <c r="CB340" s="325"/>
      <c r="CC340" s="326"/>
      <c r="CD340" s="325"/>
      <c r="CE340" s="326"/>
      <c r="CF340" s="325"/>
      <c r="CG340" s="326"/>
      <c r="CH340" s="325"/>
      <c r="CI340" s="326"/>
      <c r="CJ340" s="325"/>
      <c r="CK340" s="326"/>
      <c r="CL340" s="325"/>
      <c r="CM340" s="326"/>
      <c r="CN340" s="325"/>
      <c r="CO340" s="326"/>
      <c r="CP340" s="325"/>
      <c r="CQ340" s="326"/>
      <c r="CR340" s="325"/>
      <c r="CS340" s="326"/>
      <c r="CT340" s="325"/>
      <c r="CU340" s="326"/>
      <c r="CV340" s="325"/>
      <c r="CW340" s="326"/>
      <c r="CX340" s="325"/>
      <c r="CY340" s="326"/>
      <c r="CZ340" s="325"/>
      <c r="DA340" s="326"/>
      <c r="DB340" s="325"/>
      <c r="DC340" s="326"/>
      <c r="DD340" s="325"/>
      <c r="DE340" s="326"/>
      <c r="DF340" s="325"/>
      <c r="DG340" s="326"/>
      <c r="DH340" s="325"/>
      <c r="DI340" s="326"/>
      <c r="DJ340" s="325"/>
      <c r="DK340" s="326"/>
      <c r="DL340" s="325"/>
      <c r="DM340" s="326"/>
      <c r="DN340" s="325"/>
      <c r="DO340" s="326"/>
      <c r="DP340" s="325"/>
      <c r="DQ340" s="326"/>
      <c r="DR340" s="325"/>
      <c r="DS340" s="326"/>
      <c r="DT340" s="325"/>
      <c r="DU340" s="326"/>
      <c r="DV340" s="325"/>
      <c r="DW340" s="326"/>
      <c r="DX340" s="325"/>
      <c r="DY340" s="326"/>
      <c r="DZ340" s="325"/>
      <c r="EA340" s="326"/>
      <c r="EB340" s="325"/>
      <c r="EC340" s="326"/>
      <c r="ED340" s="325"/>
      <c r="EE340" s="326"/>
      <c r="EF340" s="325"/>
      <c r="EG340" s="326"/>
      <c r="EH340" s="325"/>
      <c r="EI340" s="326"/>
      <c r="EJ340" s="325"/>
      <c r="EK340" s="326"/>
      <c r="EL340" s="325"/>
      <c r="EM340" s="326"/>
      <c r="EN340" s="325"/>
      <c r="EO340" s="326"/>
      <c r="EP340" s="325"/>
      <c r="EQ340" s="326"/>
      <c r="ER340" s="325"/>
      <c r="ES340" s="326"/>
      <c r="ET340" s="325"/>
      <c r="EU340" s="326"/>
      <c r="EV340" s="325"/>
      <c r="EW340" s="326"/>
      <c r="EX340" s="325"/>
      <c r="EY340" s="326"/>
      <c r="EZ340" s="325"/>
      <c r="FA340" s="326"/>
      <c r="FB340" s="325"/>
      <c r="FC340" s="326"/>
      <c r="FD340" s="325"/>
      <c r="FE340" s="326"/>
      <c r="FF340" s="325"/>
      <c r="FG340" s="326"/>
      <c r="FH340" s="325"/>
      <c r="FI340" s="326"/>
      <c r="FJ340" s="325"/>
      <c r="FK340" s="326"/>
      <c r="FL340" s="325"/>
      <c r="FM340" s="326"/>
      <c r="FN340" s="325"/>
      <c r="FO340" s="326"/>
      <c r="FP340" s="325"/>
      <c r="FQ340" s="326"/>
      <c r="FR340" s="325"/>
      <c r="FS340" s="326"/>
      <c r="FT340" s="325"/>
      <c r="FU340" s="326"/>
      <c r="FV340" s="325"/>
      <c r="FW340" s="326"/>
      <c r="FX340" s="325"/>
      <c r="FY340" s="326"/>
      <c r="FZ340" s="325"/>
      <c r="GA340" s="326"/>
      <c r="GB340" s="325"/>
      <c r="GC340" s="326"/>
      <c r="GD340" s="325"/>
      <c r="GE340" s="326"/>
      <c r="GF340" s="325"/>
      <c r="GG340" s="326"/>
      <c r="GH340" s="325"/>
      <c r="GI340" s="326"/>
      <c r="GJ340" s="325"/>
      <c r="GK340" s="326"/>
      <c r="GL340" s="325"/>
      <c r="GM340" s="326"/>
      <c r="GN340" s="325"/>
      <c r="GO340" s="326"/>
      <c r="GP340" s="325"/>
      <c r="GQ340" s="326"/>
      <c r="GR340" s="325"/>
      <c r="GS340" s="326"/>
      <c r="GT340" s="325"/>
      <c r="GU340" s="326"/>
      <c r="GV340" s="325"/>
      <c r="GW340" s="326"/>
      <c r="GX340" s="325"/>
      <c r="GY340" s="326"/>
      <c r="GZ340" s="325"/>
      <c r="HA340" s="326"/>
      <c r="HB340" s="325"/>
      <c r="HC340" s="326"/>
      <c r="HD340" s="325"/>
      <c r="HE340" s="326"/>
      <c r="HF340" s="325"/>
      <c r="HG340" s="326"/>
      <c r="HH340" s="325"/>
      <c r="HI340" s="326"/>
      <c r="HJ340" s="325"/>
      <c r="HK340" s="326"/>
      <c r="HL340" s="325"/>
      <c r="HM340" s="326"/>
      <c r="HN340" s="325"/>
      <c r="HO340" s="326"/>
      <c r="HP340" s="325"/>
      <c r="HQ340" s="326"/>
      <c r="HR340" s="325"/>
      <c r="HS340" s="326"/>
      <c r="HT340" s="325"/>
      <c r="HU340" s="326"/>
      <c r="HV340" s="325"/>
      <c r="HW340" s="326"/>
      <c r="HX340" s="325"/>
      <c r="HY340" s="326"/>
      <c r="HZ340" s="325"/>
      <c r="IA340" s="326"/>
      <c r="IB340" s="325"/>
      <c r="IC340" s="326"/>
      <c r="ID340" s="325"/>
      <c r="IE340" s="326"/>
      <c r="IF340" s="325"/>
      <c r="IG340" s="326"/>
      <c r="IH340" s="325"/>
      <c r="II340" s="326"/>
      <c r="IJ340" s="325"/>
      <c r="IK340" s="326"/>
      <c r="IL340" s="325"/>
      <c r="IM340" s="326"/>
      <c r="IN340" s="325"/>
    </row>
    <row r="341" spans="1:248" s="321" customFormat="1" ht="19.5" customHeight="1">
      <c r="A341" s="74"/>
      <c r="B341" s="199" t="s">
        <v>614</v>
      </c>
      <c r="C341" s="418"/>
      <c r="D341" s="174"/>
      <c r="E341" s="490"/>
      <c r="F341" s="489">
        <v>64.51</v>
      </c>
      <c r="G341" s="174"/>
      <c r="H341" s="489">
        <v>64.51</v>
      </c>
      <c r="I341" s="174" t="s">
        <v>733</v>
      </c>
      <c r="J341" s="174" t="s">
        <v>733</v>
      </c>
      <c r="K341" s="415" t="s">
        <v>733</v>
      </c>
      <c r="L341" s="174" t="s">
        <v>733</v>
      </c>
      <c r="M341" s="481" t="s">
        <v>1134</v>
      </c>
      <c r="N341" s="325"/>
      <c r="O341" s="326"/>
      <c r="P341" s="325"/>
      <c r="Q341" s="326"/>
      <c r="R341" s="325"/>
      <c r="S341" s="326"/>
      <c r="T341" s="325"/>
      <c r="U341" s="326"/>
      <c r="V341" s="325"/>
      <c r="W341" s="326"/>
      <c r="X341" s="325"/>
      <c r="Y341" s="326"/>
      <c r="Z341" s="325"/>
      <c r="AA341" s="326"/>
      <c r="AB341" s="325"/>
      <c r="AC341" s="326"/>
      <c r="AD341" s="325"/>
      <c r="AE341" s="326"/>
      <c r="AF341" s="325"/>
      <c r="AG341" s="326"/>
      <c r="AH341" s="325"/>
      <c r="AI341" s="326"/>
      <c r="AJ341" s="325"/>
      <c r="AK341" s="326"/>
      <c r="AL341" s="325"/>
      <c r="AM341" s="326"/>
      <c r="AN341" s="325"/>
      <c r="AO341" s="326"/>
      <c r="AP341" s="325"/>
      <c r="AQ341" s="326"/>
      <c r="AR341" s="325"/>
      <c r="AS341" s="326"/>
      <c r="AT341" s="325"/>
      <c r="AU341" s="326"/>
      <c r="AV341" s="325"/>
      <c r="AW341" s="326"/>
      <c r="AX341" s="325"/>
      <c r="AY341" s="326"/>
      <c r="AZ341" s="325"/>
      <c r="BA341" s="326"/>
      <c r="BB341" s="325"/>
      <c r="BC341" s="326"/>
      <c r="BD341" s="325"/>
      <c r="BE341" s="326"/>
      <c r="BF341" s="325"/>
      <c r="BG341" s="326"/>
      <c r="BH341" s="325"/>
      <c r="BI341" s="326"/>
      <c r="BJ341" s="325"/>
      <c r="BK341" s="326"/>
      <c r="BL341" s="325"/>
      <c r="BM341" s="326"/>
      <c r="BN341" s="325"/>
      <c r="BO341" s="326"/>
      <c r="BP341" s="325"/>
      <c r="BQ341" s="326"/>
      <c r="BR341" s="325"/>
      <c r="BS341" s="326"/>
      <c r="BT341" s="325"/>
      <c r="BU341" s="326"/>
      <c r="BV341" s="325"/>
      <c r="BW341" s="326"/>
      <c r="BX341" s="325"/>
      <c r="BY341" s="326"/>
      <c r="BZ341" s="325"/>
      <c r="CA341" s="326"/>
      <c r="CB341" s="325"/>
      <c r="CC341" s="326"/>
      <c r="CD341" s="325"/>
      <c r="CE341" s="326"/>
      <c r="CF341" s="325"/>
      <c r="CG341" s="326"/>
      <c r="CH341" s="325"/>
      <c r="CI341" s="326"/>
      <c r="CJ341" s="325"/>
      <c r="CK341" s="326"/>
      <c r="CL341" s="325"/>
      <c r="CM341" s="326"/>
      <c r="CN341" s="325"/>
      <c r="CO341" s="326"/>
      <c r="CP341" s="325"/>
      <c r="CQ341" s="326"/>
      <c r="CR341" s="325"/>
      <c r="CS341" s="326"/>
      <c r="CT341" s="325"/>
      <c r="CU341" s="326"/>
      <c r="CV341" s="325"/>
      <c r="CW341" s="326"/>
      <c r="CX341" s="325"/>
      <c r="CY341" s="326"/>
      <c r="CZ341" s="325"/>
      <c r="DA341" s="326"/>
      <c r="DB341" s="325"/>
      <c r="DC341" s="326"/>
      <c r="DD341" s="325"/>
      <c r="DE341" s="326"/>
      <c r="DF341" s="325"/>
      <c r="DG341" s="326"/>
      <c r="DH341" s="325"/>
      <c r="DI341" s="326"/>
      <c r="DJ341" s="325"/>
      <c r="DK341" s="326"/>
      <c r="DL341" s="325"/>
      <c r="DM341" s="326"/>
      <c r="DN341" s="325"/>
      <c r="DO341" s="326"/>
      <c r="DP341" s="325"/>
      <c r="DQ341" s="326"/>
      <c r="DR341" s="325"/>
      <c r="DS341" s="326"/>
      <c r="DT341" s="325"/>
      <c r="DU341" s="326"/>
      <c r="DV341" s="325"/>
      <c r="DW341" s="326"/>
      <c r="DX341" s="325"/>
      <c r="DY341" s="326"/>
      <c r="DZ341" s="325"/>
      <c r="EA341" s="326"/>
      <c r="EB341" s="325"/>
      <c r="EC341" s="326"/>
      <c r="ED341" s="325"/>
      <c r="EE341" s="326"/>
      <c r="EF341" s="325"/>
      <c r="EG341" s="326"/>
      <c r="EH341" s="325"/>
      <c r="EI341" s="326"/>
      <c r="EJ341" s="325"/>
      <c r="EK341" s="326"/>
      <c r="EL341" s="325"/>
      <c r="EM341" s="326"/>
      <c r="EN341" s="325"/>
      <c r="EO341" s="326"/>
      <c r="EP341" s="325"/>
      <c r="EQ341" s="326"/>
      <c r="ER341" s="325"/>
      <c r="ES341" s="326"/>
      <c r="ET341" s="325"/>
      <c r="EU341" s="326"/>
      <c r="EV341" s="325"/>
      <c r="EW341" s="326"/>
      <c r="EX341" s="325"/>
      <c r="EY341" s="326"/>
      <c r="EZ341" s="325"/>
      <c r="FA341" s="326"/>
      <c r="FB341" s="325"/>
      <c r="FC341" s="326"/>
      <c r="FD341" s="325"/>
      <c r="FE341" s="326"/>
      <c r="FF341" s="325"/>
      <c r="FG341" s="326"/>
      <c r="FH341" s="325"/>
      <c r="FI341" s="326"/>
      <c r="FJ341" s="325"/>
      <c r="FK341" s="326"/>
      <c r="FL341" s="325"/>
      <c r="FM341" s="326"/>
      <c r="FN341" s="325"/>
      <c r="FO341" s="326"/>
      <c r="FP341" s="325"/>
      <c r="FQ341" s="326"/>
      <c r="FR341" s="325"/>
      <c r="FS341" s="326"/>
      <c r="FT341" s="325"/>
      <c r="FU341" s="326"/>
      <c r="FV341" s="325"/>
      <c r="FW341" s="326"/>
      <c r="FX341" s="325"/>
      <c r="FY341" s="326"/>
      <c r="FZ341" s="325"/>
      <c r="GA341" s="326"/>
      <c r="GB341" s="325"/>
      <c r="GC341" s="326"/>
      <c r="GD341" s="325"/>
      <c r="GE341" s="326"/>
      <c r="GF341" s="325"/>
      <c r="GG341" s="326"/>
      <c r="GH341" s="325"/>
      <c r="GI341" s="326"/>
      <c r="GJ341" s="325"/>
      <c r="GK341" s="326"/>
      <c r="GL341" s="325"/>
      <c r="GM341" s="326"/>
      <c r="GN341" s="325"/>
      <c r="GO341" s="326"/>
      <c r="GP341" s="325"/>
      <c r="GQ341" s="326"/>
      <c r="GR341" s="325"/>
      <c r="GS341" s="326"/>
      <c r="GT341" s="325"/>
      <c r="GU341" s="326"/>
      <c r="GV341" s="325"/>
      <c r="GW341" s="326"/>
      <c r="GX341" s="325"/>
      <c r="GY341" s="326"/>
      <c r="GZ341" s="325"/>
      <c r="HA341" s="326"/>
      <c r="HB341" s="325"/>
      <c r="HC341" s="326"/>
      <c r="HD341" s="325"/>
      <c r="HE341" s="326"/>
      <c r="HF341" s="325"/>
      <c r="HG341" s="326"/>
      <c r="HH341" s="325"/>
      <c r="HI341" s="326"/>
      <c r="HJ341" s="325"/>
      <c r="HK341" s="326"/>
      <c r="HL341" s="325"/>
      <c r="HM341" s="326"/>
      <c r="HN341" s="325"/>
      <c r="HO341" s="326"/>
      <c r="HP341" s="325"/>
      <c r="HQ341" s="326"/>
      <c r="HR341" s="325"/>
      <c r="HS341" s="326"/>
      <c r="HT341" s="325"/>
      <c r="HU341" s="326"/>
      <c r="HV341" s="325"/>
      <c r="HW341" s="326"/>
      <c r="HX341" s="325"/>
      <c r="HY341" s="326"/>
      <c r="HZ341" s="325"/>
      <c r="IA341" s="326"/>
      <c r="IB341" s="325"/>
      <c r="IC341" s="326"/>
      <c r="ID341" s="325"/>
      <c r="IE341" s="326"/>
      <c r="IF341" s="325"/>
      <c r="IG341" s="326"/>
      <c r="IH341" s="325"/>
      <c r="II341" s="326"/>
      <c r="IJ341" s="325"/>
      <c r="IK341" s="326"/>
      <c r="IL341" s="325"/>
      <c r="IM341" s="326"/>
      <c r="IN341" s="325"/>
    </row>
    <row r="342" spans="1:248" s="321" customFormat="1" ht="19.5" customHeight="1">
      <c r="A342" s="74"/>
      <c r="B342" s="199" t="s">
        <v>612</v>
      </c>
      <c r="C342" s="418"/>
      <c r="D342" s="174"/>
      <c r="E342" s="669" t="s">
        <v>623</v>
      </c>
      <c r="F342" s="488"/>
      <c r="G342" s="174"/>
      <c r="H342" s="488"/>
      <c r="I342" s="174" t="s">
        <v>733</v>
      </c>
      <c r="J342" s="174" t="s">
        <v>733</v>
      </c>
      <c r="K342" s="415" t="s">
        <v>733</v>
      </c>
      <c r="L342" s="174" t="s">
        <v>733</v>
      </c>
      <c r="M342" s="481"/>
      <c r="N342" s="325"/>
      <c r="O342" s="326"/>
      <c r="P342" s="325"/>
      <c r="Q342" s="326"/>
      <c r="R342" s="325"/>
      <c r="S342" s="326"/>
      <c r="T342" s="325"/>
      <c r="U342" s="326"/>
      <c r="V342" s="325"/>
      <c r="W342" s="326"/>
      <c r="X342" s="325"/>
      <c r="Y342" s="326"/>
      <c r="Z342" s="325"/>
      <c r="AA342" s="326"/>
      <c r="AB342" s="325"/>
      <c r="AC342" s="326"/>
      <c r="AD342" s="325"/>
      <c r="AE342" s="326"/>
      <c r="AF342" s="325"/>
      <c r="AG342" s="326"/>
      <c r="AH342" s="325"/>
      <c r="AI342" s="326"/>
      <c r="AJ342" s="325"/>
      <c r="AK342" s="326"/>
      <c r="AL342" s="325"/>
      <c r="AM342" s="326"/>
      <c r="AN342" s="325"/>
      <c r="AO342" s="326"/>
      <c r="AP342" s="325"/>
      <c r="AQ342" s="326"/>
      <c r="AR342" s="325"/>
      <c r="AS342" s="326"/>
      <c r="AT342" s="325"/>
      <c r="AU342" s="326"/>
      <c r="AV342" s="325"/>
      <c r="AW342" s="326"/>
      <c r="AX342" s="325"/>
      <c r="AY342" s="326"/>
      <c r="AZ342" s="325"/>
      <c r="BA342" s="326"/>
      <c r="BB342" s="325"/>
      <c r="BC342" s="326"/>
      <c r="BD342" s="325"/>
      <c r="BE342" s="326"/>
      <c r="BF342" s="325"/>
      <c r="BG342" s="326"/>
      <c r="BH342" s="325"/>
      <c r="BI342" s="326"/>
      <c r="BJ342" s="325"/>
      <c r="BK342" s="326"/>
      <c r="BL342" s="325"/>
      <c r="BM342" s="326"/>
      <c r="BN342" s="325"/>
      <c r="BO342" s="326"/>
      <c r="BP342" s="325"/>
      <c r="BQ342" s="326"/>
      <c r="BR342" s="325"/>
      <c r="BS342" s="326"/>
      <c r="BT342" s="325"/>
      <c r="BU342" s="326"/>
      <c r="BV342" s="325"/>
      <c r="BW342" s="326"/>
      <c r="BX342" s="325"/>
      <c r="BY342" s="326"/>
      <c r="BZ342" s="325"/>
      <c r="CA342" s="326"/>
      <c r="CB342" s="325"/>
      <c r="CC342" s="326"/>
      <c r="CD342" s="325"/>
      <c r="CE342" s="326"/>
      <c r="CF342" s="325"/>
      <c r="CG342" s="326"/>
      <c r="CH342" s="325"/>
      <c r="CI342" s="326"/>
      <c r="CJ342" s="325"/>
      <c r="CK342" s="326"/>
      <c r="CL342" s="325"/>
      <c r="CM342" s="326"/>
      <c r="CN342" s="325"/>
      <c r="CO342" s="326"/>
      <c r="CP342" s="325"/>
      <c r="CQ342" s="326"/>
      <c r="CR342" s="325"/>
      <c r="CS342" s="326"/>
      <c r="CT342" s="325"/>
      <c r="CU342" s="326"/>
      <c r="CV342" s="325"/>
      <c r="CW342" s="326"/>
      <c r="CX342" s="325"/>
      <c r="CY342" s="326"/>
      <c r="CZ342" s="325"/>
      <c r="DA342" s="326"/>
      <c r="DB342" s="325"/>
      <c r="DC342" s="326"/>
      <c r="DD342" s="325"/>
      <c r="DE342" s="326"/>
      <c r="DF342" s="325"/>
      <c r="DG342" s="326"/>
      <c r="DH342" s="325"/>
      <c r="DI342" s="326"/>
      <c r="DJ342" s="325"/>
      <c r="DK342" s="326"/>
      <c r="DL342" s="325"/>
      <c r="DM342" s="326"/>
      <c r="DN342" s="325"/>
      <c r="DO342" s="326"/>
      <c r="DP342" s="325"/>
      <c r="DQ342" s="326"/>
      <c r="DR342" s="325"/>
      <c r="DS342" s="326"/>
      <c r="DT342" s="325"/>
      <c r="DU342" s="326"/>
      <c r="DV342" s="325"/>
      <c r="DW342" s="326"/>
      <c r="DX342" s="325"/>
      <c r="DY342" s="326"/>
      <c r="DZ342" s="325"/>
      <c r="EA342" s="326"/>
      <c r="EB342" s="325"/>
      <c r="EC342" s="326"/>
      <c r="ED342" s="325"/>
      <c r="EE342" s="326"/>
      <c r="EF342" s="325"/>
      <c r="EG342" s="326"/>
      <c r="EH342" s="325"/>
      <c r="EI342" s="326"/>
      <c r="EJ342" s="325"/>
      <c r="EK342" s="326"/>
      <c r="EL342" s="325"/>
      <c r="EM342" s="326"/>
      <c r="EN342" s="325"/>
      <c r="EO342" s="326"/>
      <c r="EP342" s="325"/>
      <c r="EQ342" s="326"/>
      <c r="ER342" s="325"/>
      <c r="ES342" s="326"/>
      <c r="ET342" s="325"/>
      <c r="EU342" s="326"/>
      <c r="EV342" s="325"/>
      <c r="EW342" s="326"/>
      <c r="EX342" s="325"/>
      <c r="EY342" s="326"/>
      <c r="EZ342" s="325"/>
      <c r="FA342" s="326"/>
      <c r="FB342" s="325"/>
      <c r="FC342" s="326"/>
      <c r="FD342" s="325"/>
      <c r="FE342" s="326"/>
      <c r="FF342" s="325"/>
      <c r="FG342" s="326"/>
      <c r="FH342" s="325"/>
      <c r="FI342" s="326"/>
      <c r="FJ342" s="325"/>
      <c r="FK342" s="326"/>
      <c r="FL342" s="325"/>
      <c r="FM342" s="326"/>
      <c r="FN342" s="325"/>
      <c r="FO342" s="326"/>
      <c r="FP342" s="325"/>
      <c r="FQ342" s="326"/>
      <c r="FR342" s="325"/>
      <c r="FS342" s="326"/>
      <c r="FT342" s="325"/>
      <c r="FU342" s="326"/>
      <c r="FV342" s="325"/>
      <c r="FW342" s="326"/>
      <c r="FX342" s="325"/>
      <c r="FY342" s="326"/>
      <c r="FZ342" s="325"/>
      <c r="GA342" s="326"/>
      <c r="GB342" s="325"/>
      <c r="GC342" s="326"/>
      <c r="GD342" s="325"/>
      <c r="GE342" s="326"/>
      <c r="GF342" s="325"/>
      <c r="GG342" s="326"/>
      <c r="GH342" s="325"/>
      <c r="GI342" s="326"/>
      <c r="GJ342" s="325"/>
      <c r="GK342" s="326"/>
      <c r="GL342" s="325"/>
      <c r="GM342" s="326"/>
      <c r="GN342" s="325"/>
      <c r="GO342" s="326"/>
      <c r="GP342" s="325"/>
      <c r="GQ342" s="326"/>
      <c r="GR342" s="325"/>
      <c r="GS342" s="326"/>
      <c r="GT342" s="325"/>
      <c r="GU342" s="326"/>
      <c r="GV342" s="325"/>
      <c r="GW342" s="326"/>
      <c r="GX342" s="325"/>
      <c r="GY342" s="326"/>
      <c r="GZ342" s="325"/>
      <c r="HA342" s="326"/>
      <c r="HB342" s="325"/>
      <c r="HC342" s="326"/>
      <c r="HD342" s="325"/>
      <c r="HE342" s="326"/>
      <c r="HF342" s="325"/>
      <c r="HG342" s="326"/>
      <c r="HH342" s="325"/>
      <c r="HI342" s="326"/>
      <c r="HJ342" s="325"/>
      <c r="HK342" s="326"/>
      <c r="HL342" s="325"/>
      <c r="HM342" s="326"/>
      <c r="HN342" s="325"/>
      <c r="HO342" s="326"/>
      <c r="HP342" s="325"/>
      <c r="HQ342" s="326"/>
      <c r="HR342" s="325"/>
      <c r="HS342" s="326"/>
      <c r="HT342" s="325"/>
      <c r="HU342" s="326"/>
      <c r="HV342" s="325"/>
      <c r="HW342" s="326"/>
      <c r="HX342" s="325"/>
      <c r="HY342" s="326"/>
      <c r="HZ342" s="325"/>
      <c r="IA342" s="326"/>
      <c r="IB342" s="325"/>
      <c r="IC342" s="326"/>
      <c r="ID342" s="325"/>
      <c r="IE342" s="326"/>
      <c r="IF342" s="325"/>
      <c r="IG342" s="326"/>
      <c r="IH342" s="325"/>
      <c r="II342" s="326"/>
      <c r="IJ342" s="325"/>
      <c r="IK342" s="326"/>
      <c r="IL342" s="325"/>
      <c r="IM342" s="326"/>
      <c r="IN342" s="325"/>
    </row>
    <row r="343" spans="1:248" s="321" customFormat="1" ht="19.5" customHeight="1">
      <c r="A343" s="74"/>
      <c r="B343" s="199" t="s">
        <v>611</v>
      </c>
      <c r="C343" s="418" t="s">
        <v>367</v>
      </c>
      <c r="D343" s="174"/>
      <c r="E343" s="670"/>
      <c r="F343" s="487">
        <v>0</v>
      </c>
      <c r="G343" s="487"/>
      <c r="H343" s="487">
        <v>0</v>
      </c>
      <c r="I343" s="174" t="s">
        <v>733</v>
      </c>
      <c r="J343" s="174" t="s">
        <v>733</v>
      </c>
      <c r="K343" s="415" t="s">
        <v>733</v>
      </c>
      <c r="L343" s="174" t="s">
        <v>733</v>
      </c>
      <c r="M343" s="481"/>
      <c r="N343" s="325"/>
      <c r="O343" s="326"/>
      <c r="P343" s="325"/>
      <c r="Q343" s="326"/>
      <c r="R343" s="325"/>
      <c r="S343" s="326"/>
      <c r="T343" s="325"/>
      <c r="U343" s="326"/>
      <c r="V343" s="325"/>
      <c r="W343" s="326"/>
      <c r="X343" s="325"/>
      <c r="Y343" s="326"/>
      <c r="Z343" s="325"/>
      <c r="AA343" s="326"/>
      <c r="AB343" s="325"/>
      <c r="AC343" s="326"/>
      <c r="AD343" s="325"/>
      <c r="AE343" s="326"/>
      <c r="AF343" s="325"/>
      <c r="AG343" s="326"/>
      <c r="AH343" s="325"/>
      <c r="AI343" s="326"/>
      <c r="AJ343" s="325"/>
      <c r="AK343" s="326"/>
      <c r="AL343" s="325"/>
      <c r="AM343" s="326"/>
      <c r="AN343" s="325"/>
      <c r="AO343" s="326"/>
      <c r="AP343" s="325"/>
      <c r="AQ343" s="326"/>
      <c r="AR343" s="325"/>
      <c r="AS343" s="326"/>
      <c r="AT343" s="325"/>
      <c r="AU343" s="326"/>
      <c r="AV343" s="325"/>
      <c r="AW343" s="326"/>
      <c r="AX343" s="325"/>
      <c r="AY343" s="326"/>
      <c r="AZ343" s="325"/>
      <c r="BA343" s="326"/>
      <c r="BB343" s="325"/>
      <c r="BC343" s="326"/>
      <c r="BD343" s="325"/>
      <c r="BE343" s="326"/>
      <c r="BF343" s="325"/>
      <c r="BG343" s="326"/>
      <c r="BH343" s="325"/>
      <c r="BI343" s="326"/>
      <c r="BJ343" s="325"/>
      <c r="BK343" s="326"/>
      <c r="BL343" s="325"/>
      <c r="BM343" s="326"/>
      <c r="BN343" s="325"/>
      <c r="BO343" s="326"/>
      <c r="BP343" s="325"/>
      <c r="BQ343" s="326"/>
      <c r="BR343" s="325"/>
      <c r="BS343" s="326"/>
      <c r="BT343" s="325"/>
      <c r="BU343" s="326"/>
      <c r="BV343" s="325"/>
      <c r="BW343" s="326"/>
      <c r="BX343" s="325"/>
      <c r="BY343" s="326"/>
      <c r="BZ343" s="325"/>
      <c r="CA343" s="326"/>
      <c r="CB343" s="325"/>
      <c r="CC343" s="326"/>
      <c r="CD343" s="325"/>
      <c r="CE343" s="326"/>
      <c r="CF343" s="325"/>
      <c r="CG343" s="326"/>
      <c r="CH343" s="325"/>
      <c r="CI343" s="326"/>
      <c r="CJ343" s="325"/>
      <c r="CK343" s="326"/>
      <c r="CL343" s="325"/>
      <c r="CM343" s="326"/>
      <c r="CN343" s="325"/>
      <c r="CO343" s="326"/>
      <c r="CP343" s="325"/>
      <c r="CQ343" s="326"/>
      <c r="CR343" s="325"/>
      <c r="CS343" s="326"/>
      <c r="CT343" s="325"/>
      <c r="CU343" s="326"/>
      <c r="CV343" s="325"/>
      <c r="CW343" s="326"/>
      <c r="CX343" s="325"/>
      <c r="CY343" s="326"/>
      <c r="CZ343" s="325"/>
      <c r="DA343" s="326"/>
      <c r="DB343" s="325"/>
      <c r="DC343" s="326"/>
      <c r="DD343" s="325"/>
      <c r="DE343" s="326"/>
      <c r="DF343" s="325"/>
      <c r="DG343" s="326"/>
      <c r="DH343" s="325"/>
      <c r="DI343" s="326"/>
      <c r="DJ343" s="325"/>
      <c r="DK343" s="326"/>
      <c r="DL343" s="325"/>
      <c r="DM343" s="326"/>
      <c r="DN343" s="325"/>
      <c r="DO343" s="326"/>
      <c r="DP343" s="325"/>
      <c r="DQ343" s="326"/>
      <c r="DR343" s="325"/>
      <c r="DS343" s="326"/>
      <c r="DT343" s="325"/>
      <c r="DU343" s="326"/>
      <c r="DV343" s="325"/>
      <c r="DW343" s="326"/>
      <c r="DX343" s="325"/>
      <c r="DY343" s="326"/>
      <c r="DZ343" s="325"/>
      <c r="EA343" s="326"/>
      <c r="EB343" s="325"/>
      <c r="EC343" s="326"/>
      <c r="ED343" s="325"/>
      <c r="EE343" s="326"/>
      <c r="EF343" s="325"/>
      <c r="EG343" s="326"/>
      <c r="EH343" s="325"/>
      <c r="EI343" s="326"/>
      <c r="EJ343" s="325"/>
      <c r="EK343" s="326"/>
      <c r="EL343" s="325"/>
      <c r="EM343" s="326"/>
      <c r="EN343" s="325"/>
      <c r="EO343" s="326"/>
      <c r="EP343" s="325"/>
      <c r="EQ343" s="326"/>
      <c r="ER343" s="325"/>
      <c r="ES343" s="326"/>
      <c r="ET343" s="325"/>
      <c r="EU343" s="326"/>
      <c r="EV343" s="325"/>
      <c r="EW343" s="326"/>
      <c r="EX343" s="325"/>
      <c r="EY343" s="326"/>
      <c r="EZ343" s="325"/>
      <c r="FA343" s="326"/>
      <c r="FB343" s="325"/>
      <c r="FC343" s="326"/>
      <c r="FD343" s="325"/>
      <c r="FE343" s="326"/>
      <c r="FF343" s="325"/>
      <c r="FG343" s="326"/>
      <c r="FH343" s="325"/>
      <c r="FI343" s="326"/>
      <c r="FJ343" s="325"/>
      <c r="FK343" s="326"/>
      <c r="FL343" s="325"/>
      <c r="FM343" s="326"/>
      <c r="FN343" s="325"/>
      <c r="FO343" s="326"/>
      <c r="FP343" s="325"/>
      <c r="FQ343" s="326"/>
      <c r="FR343" s="325"/>
      <c r="FS343" s="326"/>
      <c r="FT343" s="325"/>
      <c r="FU343" s="326"/>
      <c r="FV343" s="325"/>
      <c r="FW343" s="326"/>
      <c r="FX343" s="325"/>
      <c r="FY343" s="326"/>
      <c r="FZ343" s="325"/>
      <c r="GA343" s="326"/>
      <c r="GB343" s="325"/>
      <c r="GC343" s="326"/>
      <c r="GD343" s="325"/>
      <c r="GE343" s="326"/>
      <c r="GF343" s="325"/>
      <c r="GG343" s="326"/>
      <c r="GH343" s="325"/>
      <c r="GI343" s="326"/>
      <c r="GJ343" s="325"/>
      <c r="GK343" s="326"/>
      <c r="GL343" s="325"/>
      <c r="GM343" s="326"/>
      <c r="GN343" s="325"/>
      <c r="GO343" s="326"/>
      <c r="GP343" s="325"/>
      <c r="GQ343" s="326"/>
      <c r="GR343" s="325"/>
      <c r="GS343" s="326"/>
      <c r="GT343" s="325"/>
      <c r="GU343" s="326"/>
      <c r="GV343" s="325"/>
      <c r="GW343" s="326"/>
      <c r="GX343" s="325"/>
      <c r="GY343" s="326"/>
      <c r="GZ343" s="325"/>
      <c r="HA343" s="326"/>
      <c r="HB343" s="325"/>
      <c r="HC343" s="326"/>
      <c r="HD343" s="325"/>
      <c r="HE343" s="326"/>
      <c r="HF343" s="325"/>
      <c r="HG343" s="326"/>
      <c r="HH343" s="325"/>
      <c r="HI343" s="326"/>
      <c r="HJ343" s="325"/>
      <c r="HK343" s="326"/>
      <c r="HL343" s="325"/>
      <c r="HM343" s="326"/>
      <c r="HN343" s="325"/>
      <c r="HO343" s="326"/>
      <c r="HP343" s="325"/>
      <c r="HQ343" s="326"/>
      <c r="HR343" s="325"/>
      <c r="HS343" s="326"/>
      <c r="HT343" s="325"/>
      <c r="HU343" s="326"/>
      <c r="HV343" s="325"/>
      <c r="HW343" s="326"/>
      <c r="HX343" s="325"/>
      <c r="HY343" s="326"/>
      <c r="HZ343" s="325"/>
      <c r="IA343" s="326"/>
      <c r="IB343" s="325"/>
      <c r="IC343" s="326"/>
      <c r="ID343" s="325"/>
      <c r="IE343" s="326"/>
      <c r="IF343" s="325"/>
      <c r="IG343" s="326"/>
      <c r="IH343" s="325"/>
      <c r="II343" s="326"/>
      <c r="IJ343" s="325"/>
      <c r="IK343" s="326"/>
      <c r="IL343" s="325"/>
      <c r="IM343" s="326"/>
      <c r="IN343" s="325"/>
    </row>
    <row r="344" spans="1:248" s="321" customFormat="1" ht="19.5" customHeight="1">
      <c r="A344" s="74"/>
      <c r="B344" s="199" t="s">
        <v>343</v>
      </c>
      <c r="C344" s="418" t="s">
        <v>367</v>
      </c>
      <c r="D344" s="174"/>
      <c r="E344" s="670"/>
      <c r="F344" s="487">
        <v>184.9</v>
      </c>
      <c r="G344" s="487"/>
      <c r="H344" s="487">
        <v>184.9</v>
      </c>
      <c r="I344" s="174" t="s">
        <v>733</v>
      </c>
      <c r="J344" s="174" t="s">
        <v>733</v>
      </c>
      <c r="K344" s="415" t="s">
        <v>733</v>
      </c>
      <c r="L344" s="174" t="s">
        <v>733</v>
      </c>
      <c r="M344" s="481" t="s">
        <v>1134</v>
      </c>
      <c r="N344" s="325"/>
      <c r="O344" s="326"/>
      <c r="P344" s="325"/>
      <c r="Q344" s="326"/>
      <c r="R344" s="325"/>
      <c r="S344" s="326"/>
      <c r="T344" s="325"/>
      <c r="U344" s="326"/>
      <c r="V344" s="325"/>
      <c r="W344" s="326"/>
      <c r="X344" s="325"/>
      <c r="Y344" s="326"/>
      <c r="Z344" s="325"/>
      <c r="AA344" s="326"/>
      <c r="AB344" s="325"/>
      <c r="AC344" s="326"/>
      <c r="AD344" s="325"/>
      <c r="AE344" s="326"/>
      <c r="AF344" s="325"/>
      <c r="AG344" s="326"/>
      <c r="AH344" s="325"/>
      <c r="AI344" s="326"/>
      <c r="AJ344" s="325"/>
      <c r="AK344" s="326"/>
      <c r="AL344" s="325"/>
      <c r="AM344" s="326"/>
      <c r="AN344" s="325"/>
      <c r="AO344" s="326"/>
      <c r="AP344" s="325"/>
      <c r="AQ344" s="326"/>
      <c r="AR344" s="325"/>
      <c r="AS344" s="326"/>
      <c r="AT344" s="325"/>
      <c r="AU344" s="326"/>
      <c r="AV344" s="325"/>
      <c r="AW344" s="326"/>
      <c r="AX344" s="325"/>
      <c r="AY344" s="326"/>
      <c r="AZ344" s="325"/>
      <c r="BA344" s="326"/>
      <c r="BB344" s="325"/>
      <c r="BC344" s="326"/>
      <c r="BD344" s="325"/>
      <c r="BE344" s="326"/>
      <c r="BF344" s="325"/>
      <c r="BG344" s="326"/>
      <c r="BH344" s="325"/>
      <c r="BI344" s="326"/>
      <c r="BJ344" s="325"/>
      <c r="BK344" s="326"/>
      <c r="BL344" s="325"/>
      <c r="BM344" s="326"/>
      <c r="BN344" s="325"/>
      <c r="BO344" s="326"/>
      <c r="BP344" s="325"/>
      <c r="BQ344" s="326"/>
      <c r="BR344" s="325"/>
      <c r="BS344" s="326"/>
      <c r="BT344" s="325"/>
      <c r="BU344" s="326"/>
      <c r="BV344" s="325"/>
      <c r="BW344" s="326"/>
      <c r="BX344" s="325"/>
      <c r="BY344" s="326"/>
      <c r="BZ344" s="325"/>
      <c r="CA344" s="326"/>
      <c r="CB344" s="325"/>
      <c r="CC344" s="326"/>
      <c r="CD344" s="325"/>
      <c r="CE344" s="326"/>
      <c r="CF344" s="325"/>
      <c r="CG344" s="326"/>
      <c r="CH344" s="325"/>
      <c r="CI344" s="326"/>
      <c r="CJ344" s="325"/>
      <c r="CK344" s="326"/>
      <c r="CL344" s="325"/>
      <c r="CM344" s="326"/>
      <c r="CN344" s="325"/>
      <c r="CO344" s="326"/>
      <c r="CP344" s="325"/>
      <c r="CQ344" s="326"/>
      <c r="CR344" s="325"/>
      <c r="CS344" s="326"/>
      <c r="CT344" s="325"/>
      <c r="CU344" s="326"/>
      <c r="CV344" s="325"/>
      <c r="CW344" s="326"/>
      <c r="CX344" s="325"/>
      <c r="CY344" s="326"/>
      <c r="CZ344" s="325"/>
      <c r="DA344" s="326"/>
      <c r="DB344" s="325"/>
      <c r="DC344" s="326"/>
      <c r="DD344" s="325"/>
      <c r="DE344" s="326"/>
      <c r="DF344" s="325"/>
      <c r="DG344" s="326"/>
      <c r="DH344" s="325"/>
      <c r="DI344" s="326"/>
      <c r="DJ344" s="325"/>
      <c r="DK344" s="326"/>
      <c r="DL344" s="325"/>
      <c r="DM344" s="326"/>
      <c r="DN344" s="325"/>
      <c r="DO344" s="326"/>
      <c r="DP344" s="325"/>
      <c r="DQ344" s="326"/>
      <c r="DR344" s="325"/>
      <c r="DS344" s="326"/>
      <c r="DT344" s="325"/>
      <c r="DU344" s="326"/>
      <c r="DV344" s="325"/>
      <c r="DW344" s="326"/>
      <c r="DX344" s="325"/>
      <c r="DY344" s="326"/>
      <c r="DZ344" s="325"/>
      <c r="EA344" s="326"/>
      <c r="EB344" s="325"/>
      <c r="EC344" s="326"/>
      <c r="ED344" s="325"/>
      <c r="EE344" s="326"/>
      <c r="EF344" s="325"/>
      <c r="EG344" s="326"/>
      <c r="EH344" s="325"/>
      <c r="EI344" s="326"/>
      <c r="EJ344" s="325"/>
      <c r="EK344" s="326"/>
      <c r="EL344" s="325"/>
      <c r="EM344" s="326"/>
      <c r="EN344" s="325"/>
      <c r="EO344" s="326"/>
      <c r="EP344" s="325"/>
      <c r="EQ344" s="326"/>
      <c r="ER344" s="325"/>
      <c r="ES344" s="326"/>
      <c r="ET344" s="325"/>
      <c r="EU344" s="326"/>
      <c r="EV344" s="325"/>
      <c r="EW344" s="326"/>
      <c r="EX344" s="325"/>
      <c r="EY344" s="326"/>
      <c r="EZ344" s="325"/>
      <c r="FA344" s="326"/>
      <c r="FB344" s="325"/>
      <c r="FC344" s="326"/>
      <c r="FD344" s="325"/>
      <c r="FE344" s="326"/>
      <c r="FF344" s="325"/>
      <c r="FG344" s="326"/>
      <c r="FH344" s="325"/>
      <c r="FI344" s="326"/>
      <c r="FJ344" s="325"/>
      <c r="FK344" s="326"/>
      <c r="FL344" s="325"/>
      <c r="FM344" s="326"/>
      <c r="FN344" s="325"/>
      <c r="FO344" s="326"/>
      <c r="FP344" s="325"/>
      <c r="FQ344" s="326"/>
      <c r="FR344" s="325"/>
      <c r="FS344" s="326"/>
      <c r="FT344" s="325"/>
      <c r="FU344" s="326"/>
      <c r="FV344" s="325"/>
      <c r="FW344" s="326"/>
      <c r="FX344" s="325"/>
      <c r="FY344" s="326"/>
      <c r="FZ344" s="325"/>
      <c r="GA344" s="326"/>
      <c r="GB344" s="325"/>
      <c r="GC344" s="326"/>
      <c r="GD344" s="325"/>
      <c r="GE344" s="326"/>
      <c r="GF344" s="325"/>
      <c r="GG344" s="326"/>
      <c r="GH344" s="325"/>
      <c r="GI344" s="326"/>
      <c r="GJ344" s="325"/>
      <c r="GK344" s="326"/>
      <c r="GL344" s="325"/>
      <c r="GM344" s="326"/>
      <c r="GN344" s="325"/>
      <c r="GO344" s="326"/>
      <c r="GP344" s="325"/>
      <c r="GQ344" s="326"/>
      <c r="GR344" s="325"/>
      <c r="GS344" s="326"/>
      <c r="GT344" s="325"/>
      <c r="GU344" s="326"/>
      <c r="GV344" s="325"/>
      <c r="GW344" s="326"/>
      <c r="GX344" s="325"/>
      <c r="GY344" s="326"/>
      <c r="GZ344" s="325"/>
      <c r="HA344" s="326"/>
      <c r="HB344" s="325"/>
      <c r="HC344" s="326"/>
      <c r="HD344" s="325"/>
      <c r="HE344" s="326"/>
      <c r="HF344" s="325"/>
      <c r="HG344" s="326"/>
      <c r="HH344" s="325"/>
      <c r="HI344" s="326"/>
      <c r="HJ344" s="325"/>
      <c r="HK344" s="326"/>
      <c r="HL344" s="325"/>
      <c r="HM344" s="326"/>
      <c r="HN344" s="325"/>
      <c r="HO344" s="326"/>
      <c r="HP344" s="325"/>
      <c r="HQ344" s="326"/>
      <c r="HR344" s="325"/>
      <c r="HS344" s="326"/>
      <c r="HT344" s="325"/>
      <c r="HU344" s="326"/>
      <c r="HV344" s="325"/>
      <c r="HW344" s="326"/>
      <c r="HX344" s="325"/>
      <c r="HY344" s="326"/>
      <c r="HZ344" s="325"/>
      <c r="IA344" s="326"/>
      <c r="IB344" s="325"/>
      <c r="IC344" s="326"/>
      <c r="ID344" s="325"/>
      <c r="IE344" s="326"/>
      <c r="IF344" s="325"/>
      <c r="IG344" s="326"/>
      <c r="IH344" s="325"/>
      <c r="II344" s="326"/>
      <c r="IJ344" s="325"/>
      <c r="IK344" s="326"/>
      <c r="IL344" s="325"/>
      <c r="IM344" s="326"/>
      <c r="IN344" s="325"/>
    </row>
    <row r="345" spans="1:248" s="321" customFormat="1" ht="19.5" customHeight="1">
      <c r="A345" s="74"/>
      <c r="B345" s="199" t="s">
        <v>342</v>
      </c>
      <c r="C345" s="418" t="s">
        <v>367</v>
      </c>
      <c r="D345" s="174"/>
      <c r="E345" s="670"/>
      <c r="F345" s="487">
        <v>254.8</v>
      </c>
      <c r="G345" s="487"/>
      <c r="H345" s="487">
        <v>254.8</v>
      </c>
      <c r="I345" s="174" t="s">
        <v>733</v>
      </c>
      <c r="J345" s="174" t="s">
        <v>733</v>
      </c>
      <c r="K345" s="415" t="s">
        <v>733</v>
      </c>
      <c r="L345" s="174" t="s">
        <v>733</v>
      </c>
      <c r="M345" s="481" t="s">
        <v>1134</v>
      </c>
      <c r="N345" s="325"/>
      <c r="O345" s="326"/>
      <c r="P345" s="325"/>
      <c r="Q345" s="326"/>
      <c r="R345" s="325"/>
      <c r="S345" s="326"/>
      <c r="T345" s="325"/>
      <c r="U345" s="326"/>
      <c r="V345" s="325"/>
      <c r="W345" s="326"/>
      <c r="X345" s="325"/>
      <c r="Y345" s="326"/>
      <c r="Z345" s="325"/>
      <c r="AA345" s="326"/>
      <c r="AB345" s="325"/>
      <c r="AC345" s="326"/>
      <c r="AD345" s="325"/>
      <c r="AE345" s="326"/>
      <c r="AF345" s="325"/>
      <c r="AG345" s="326"/>
      <c r="AH345" s="325"/>
      <c r="AI345" s="326"/>
      <c r="AJ345" s="325"/>
      <c r="AK345" s="326"/>
      <c r="AL345" s="325"/>
      <c r="AM345" s="326"/>
      <c r="AN345" s="325"/>
      <c r="AO345" s="326"/>
      <c r="AP345" s="325"/>
      <c r="AQ345" s="326"/>
      <c r="AR345" s="325"/>
      <c r="AS345" s="326"/>
      <c r="AT345" s="325"/>
      <c r="AU345" s="326"/>
      <c r="AV345" s="325"/>
      <c r="AW345" s="326"/>
      <c r="AX345" s="325"/>
      <c r="AY345" s="326"/>
      <c r="AZ345" s="325"/>
      <c r="BA345" s="326"/>
      <c r="BB345" s="325"/>
      <c r="BC345" s="326"/>
      <c r="BD345" s="325"/>
      <c r="BE345" s="326"/>
      <c r="BF345" s="325"/>
      <c r="BG345" s="326"/>
      <c r="BH345" s="325"/>
      <c r="BI345" s="326"/>
      <c r="BJ345" s="325"/>
      <c r="BK345" s="326"/>
      <c r="BL345" s="325"/>
      <c r="BM345" s="326"/>
      <c r="BN345" s="325"/>
      <c r="BO345" s="326"/>
      <c r="BP345" s="325"/>
      <c r="BQ345" s="326"/>
      <c r="BR345" s="325"/>
      <c r="BS345" s="326"/>
      <c r="BT345" s="325"/>
      <c r="BU345" s="326"/>
      <c r="BV345" s="325"/>
      <c r="BW345" s="326"/>
      <c r="BX345" s="325"/>
      <c r="BY345" s="326"/>
      <c r="BZ345" s="325"/>
      <c r="CA345" s="326"/>
      <c r="CB345" s="325"/>
      <c r="CC345" s="326"/>
      <c r="CD345" s="325"/>
      <c r="CE345" s="326"/>
      <c r="CF345" s="325"/>
      <c r="CG345" s="326"/>
      <c r="CH345" s="325"/>
      <c r="CI345" s="326"/>
      <c r="CJ345" s="325"/>
      <c r="CK345" s="326"/>
      <c r="CL345" s="325"/>
      <c r="CM345" s="326"/>
      <c r="CN345" s="325"/>
      <c r="CO345" s="326"/>
      <c r="CP345" s="325"/>
      <c r="CQ345" s="326"/>
      <c r="CR345" s="325"/>
      <c r="CS345" s="326"/>
      <c r="CT345" s="325"/>
      <c r="CU345" s="326"/>
      <c r="CV345" s="325"/>
      <c r="CW345" s="326"/>
      <c r="CX345" s="325"/>
      <c r="CY345" s="326"/>
      <c r="CZ345" s="325"/>
      <c r="DA345" s="326"/>
      <c r="DB345" s="325"/>
      <c r="DC345" s="326"/>
      <c r="DD345" s="325"/>
      <c r="DE345" s="326"/>
      <c r="DF345" s="325"/>
      <c r="DG345" s="326"/>
      <c r="DH345" s="325"/>
      <c r="DI345" s="326"/>
      <c r="DJ345" s="325"/>
      <c r="DK345" s="326"/>
      <c r="DL345" s="325"/>
      <c r="DM345" s="326"/>
      <c r="DN345" s="325"/>
      <c r="DO345" s="326"/>
      <c r="DP345" s="325"/>
      <c r="DQ345" s="326"/>
      <c r="DR345" s="325"/>
      <c r="DS345" s="326"/>
      <c r="DT345" s="325"/>
      <c r="DU345" s="326"/>
      <c r="DV345" s="325"/>
      <c r="DW345" s="326"/>
      <c r="DX345" s="325"/>
      <c r="DY345" s="326"/>
      <c r="DZ345" s="325"/>
      <c r="EA345" s="326"/>
      <c r="EB345" s="325"/>
      <c r="EC345" s="326"/>
      <c r="ED345" s="325"/>
      <c r="EE345" s="326"/>
      <c r="EF345" s="325"/>
      <c r="EG345" s="326"/>
      <c r="EH345" s="325"/>
      <c r="EI345" s="326"/>
      <c r="EJ345" s="325"/>
      <c r="EK345" s="326"/>
      <c r="EL345" s="325"/>
      <c r="EM345" s="326"/>
      <c r="EN345" s="325"/>
      <c r="EO345" s="326"/>
      <c r="EP345" s="325"/>
      <c r="EQ345" s="326"/>
      <c r="ER345" s="325"/>
      <c r="ES345" s="326"/>
      <c r="ET345" s="325"/>
      <c r="EU345" s="326"/>
      <c r="EV345" s="325"/>
      <c r="EW345" s="326"/>
      <c r="EX345" s="325"/>
      <c r="EY345" s="326"/>
      <c r="EZ345" s="325"/>
      <c r="FA345" s="326"/>
      <c r="FB345" s="325"/>
      <c r="FC345" s="326"/>
      <c r="FD345" s="325"/>
      <c r="FE345" s="326"/>
      <c r="FF345" s="325"/>
      <c r="FG345" s="326"/>
      <c r="FH345" s="325"/>
      <c r="FI345" s="326"/>
      <c r="FJ345" s="325"/>
      <c r="FK345" s="326"/>
      <c r="FL345" s="325"/>
      <c r="FM345" s="326"/>
      <c r="FN345" s="325"/>
      <c r="FO345" s="326"/>
      <c r="FP345" s="325"/>
      <c r="FQ345" s="326"/>
      <c r="FR345" s="325"/>
      <c r="FS345" s="326"/>
      <c r="FT345" s="325"/>
      <c r="FU345" s="326"/>
      <c r="FV345" s="325"/>
      <c r="FW345" s="326"/>
      <c r="FX345" s="325"/>
      <c r="FY345" s="326"/>
      <c r="FZ345" s="325"/>
      <c r="GA345" s="326"/>
      <c r="GB345" s="325"/>
      <c r="GC345" s="326"/>
      <c r="GD345" s="325"/>
      <c r="GE345" s="326"/>
      <c r="GF345" s="325"/>
      <c r="GG345" s="326"/>
      <c r="GH345" s="325"/>
      <c r="GI345" s="326"/>
      <c r="GJ345" s="325"/>
      <c r="GK345" s="326"/>
      <c r="GL345" s="325"/>
      <c r="GM345" s="326"/>
      <c r="GN345" s="325"/>
      <c r="GO345" s="326"/>
      <c r="GP345" s="325"/>
      <c r="GQ345" s="326"/>
      <c r="GR345" s="325"/>
      <c r="GS345" s="326"/>
      <c r="GT345" s="325"/>
      <c r="GU345" s="326"/>
      <c r="GV345" s="325"/>
      <c r="GW345" s="326"/>
      <c r="GX345" s="325"/>
      <c r="GY345" s="326"/>
      <c r="GZ345" s="325"/>
      <c r="HA345" s="326"/>
      <c r="HB345" s="325"/>
      <c r="HC345" s="326"/>
      <c r="HD345" s="325"/>
      <c r="HE345" s="326"/>
      <c r="HF345" s="325"/>
      <c r="HG345" s="326"/>
      <c r="HH345" s="325"/>
      <c r="HI345" s="326"/>
      <c r="HJ345" s="325"/>
      <c r="HK345" s="326"/>
      <c r="HL345" s="325"/>
      <c r="HM345" s="326"/>
      <c r="HN345" s="325"/>
      <c r="HO345" s="326"/>
      <c r="HP345" s="325"/>
      <c r="HQ345" s="326"/>
      <c r="HR345" s="325"/>
      <c r="HS345" s="326"/>
      <c r="HT345" s="325"/>
      <c r="HU345" s="326"/>
      <c r="HV345" s="325"/>
      <c r="HW345" s="326"/>
      <c r="HX345" s="325"/>
      <c r="HY345" s="326"/>
      <c r="HZ345" s="325"/>
      <c r="IA345" s="326"/>
      <c r="IB345" s="325"/>
      <c r="IC345" s="326"/>
      <c r="ID345" s="325"/>
      <c r="IE345" s="326"/>
      <c r="IF345" s="325"/>
      <c r="IG345" s="326"/>
      <c r="IH345" s="325"/>
      <c r="II345" s="326"/>
      <c r="IJ345" s="325"/>
      <c r="IK345" s="326"/>
      <c r="IL345" s="325"/>
      <c r="IM345" s="326"/>
      <c r="IN345" s="325"/>
    </row>
    <row r="346" spans="1:248" s="321" customFormat="1" ht="19.5" customHeight="1">
      <c r="A346" s="74"/>
      <c r="B346" s="199" t="s">
        <v>613</v>
      </c>
      <c r="C346" s="489" t="s">
        <v>367</v>
      </c>
      <c r="D346" s="174"/>
      <c r="E346" s="670"/>
      <c r="F346" s="479">
        <v>356</v>
      </c>
      <c r="G346" s="487"/>
      <c r="H346" s="487">
        <v>356</v>
      </c>
      <c r="I346" s="174" t="s">
        <v>733</v>
      </c>
      <c r="J346" s="174" t="s">
        <v>733</v>
      </c>
      <c r="K346" s="415" t="s">
        <v>733</v>
      </c>
      <c r="L346" s="174" t="s">
        <v>733</v>
      </c>
      <c r="M346" s="481" t="s">
        <v>1134</v>
      </c>
      <c r="N346" s="325"/>
      <c r="O346" s="326"/>
      <c r="P346" s="325"/>
      <c r="Q346" s="326"/>
      <c r="R346" s="325"/>
      <c r="S346" s="326"/>
      <c r="T346" s="325"/>
      <c r="U346" s="326"/>
      <c r="V346" s="325"/>
      <c r="W346" s="326"/>
      <c r="X346" s="325"/>
      <c r="Y346" s="326"/>
      <c r="Z346" s="325"/>
      <c r="AA346" s="326"/>
      <c r="AB346" s="325"/>
      <c r="AC346" s="326"/>
      <c r="AD346" s="325"/>
      <c r="AE346" s="326"/>
      <c r="AF346" s="325"/>
      <c r="AG346" s="326"/>
      <c r="AH346" s="325"/>
      <c r="AI346" s="326"/>
      <c r="AJ346" s="325"/>
      <c r="AK346" s="326"/>
      <c r="AL346" s="325"/>
      <c r="AM346" s="326"/>
      <c r="AN346" s="325"/>
      <c r="AO346" s="326"/>
      <c r="AP346" s="325"/>
      <c r="AQ346" s="326"/>
      <c r="AR346" s="325"/>
      <c r="AS346" s="326"/>
      <c r="AT346" s="325"/>
      <c r="AU346" s="326"/>
      <c r="AV346" s="325"/>
      <c r="AW346" s="326"/>
      <c r="AX346" s="325"/>
      <c r="AY346" s="326"/>
      <c r="AZ346" s="325"/>
      <c r="BA346" s="326"/>
      <c r="BB346" s="325"/>
      <c r="BC346" s="326"/>
      <c r="BD346" s="325"/>
      <c r="BE346" s="326"/>
      <c r="BF346" s="325"/>
      <c r="BG346" s="326"/>
      <c r="BH346" s="325"/>
      <c r="BI346" s="326"/>
      <c r="BJ346" s="325"/>
      <c r="BK346" s="326"/>
      <c r="BL346" s="325"/>
      <c r="BM346" s="326"/>
      <c r="BN346" s="325"/>
      <c r="BO346" s="326"/>
      <c r="BP346" s="325"/>
      <c r="BQ346" s="326"/>
      <c r="BR346" s="325"/>
      <c r="BS346" s="326"/>
      <c r="BT346" s="325"/>
      <c r="BU346" s="326"/>
      <c r="BV346" s="325"/>
      <c r="BW346" s="326"/>
      <c r="BX346" s="325"/>
      <c r="BY346" s="326"/>
      <c r="BZ346" s="325"/>
      <c r="CA346" s="326"/>
      <c r="CB346" s="325"/>
      <c r="CC346" s="326"/>
      <c r="CD346" s="325"/>
      <c r="CE346" s="326"/>
      <c r="CF346" s="325"/>
      <c r="CG346" s="326"/>
      <c r="CH346" s="325"/>
      <c r="CI346" s="326"/>
      <c r="CJ346" s="325"/>
      <c r="CK346" s="326"/>
      <c r="CL346" s="325"/>
      <c r="CM346" s="326"/>
      <c r="CN346" s="325"/>
      <c r="CO346" s="326"/>
      <c r="CP346" s="325"/>
      <c r="CQ346" s="326"/>
      <c r="CR346" s="325"/>
      <c r="CS346" s="326"/>
      <c r="CT346" s="325"/>
      <c r="CU346" s="326"/>
      <c r="CV346" s="325"/>
      <c r="CW346" s="326"/>
      <c r="CX346" s="325"/>
      <c r="CY346" s="326"/>
      <c r="CZ346" s="325"/>
      <c r="DA346" s="326"/>
      <c r="DB346" s="325"/>
      <c r="DC346" s="326"/>
      <c r="DD346" s="325"/>
      <c r="DE346" s="326"/>
      <c r="DF346" s="325"/>
      <c r="DG346" s="326"/>
      <c r="DH346" s="325"/>
      <c r="DI346" s="326"/>
      <c r="DJ346" s="325"/>
      <c r="DK346" s="326"/>
      <c r="DL346" s="325"/>
      <c r="DM346" s="326"/>
      <c r="DN346" s="325"/>
      <c r="DO346" s="326"/>
      <c r="DP346" s="325"/>
      <c r="DQ346" s="326"/>
      <c r="DR346" s="325"/>
      <c r="DS346" s="326"/>
      <c r="DT346" s="325"/>
      <c r="DU346" s="326"/>
      <c r="DV346" s="325"/>
      <c r="DW346" s="326"/>
      <c r="DX346" s="325"/>
      <c r="DY346" s="326"/>
      <c r="DZ346" s="325"/>
      <c r="EA346" s="326"/>
      <c r="EB346" s="325"/>
      <c r="EC346" s="326"/>
      <c r="ED346" s="325"/>
      <c r="EE346" s="326"/>
      <c r="EF346" s="325"/>
      <c r="EG346" s="326"/>
      <c r="EH346" s="325"/>
      <c r="EI346" s="326"/>
      <c r="EJ346" s="325"/>
      <c r="EK346" s="326"/>
      <c r="EL346" s="325"/>
      <c r="EM346" s="326"/>
      <c r="EN346" s="325"/>
      <c r="EO346" s="326"/>
      <c r="EP346" s="325"/>
      <c r="EQ346" s="326"/>
      <c r="ER346" s="325"/>
      <c r="ES346" s="326"/>
      <c r="ET346" s="325"/>
      <c r="EU346" s="326"/>
      <c r="EV346" s="325"/>
      <c r="EW346" s="326"/>
      <c r="EX346" s="325"/>
      <c r="EY346" s="326"/>
      <c r="EZ346" s="325"/>
      <c r="FA346" s="326"/>
      <c r="FB346" s="325"/>
      <c r="FC346" s="326"/>
      <c r="FD346" s="325"/>
      <c r="FE346" s="326"/>
      <c r="FF346" s="325"/>
      <c r="FG346" s="326"/>
      <c r="FH346" s="325"/>
      <c r="FI346" s="326"/>
      <c r="FJ346" s="325"/>
      <c r="FK346" s="326"/>
      <c r="FL346" s="325"/>
      <c r="FM346" s="326"/>
      <c r="FN346" s="325"/>
      <c r="FO346" s="326"/>
      <c r="FP346" s="325"/>
      <c r="FQ346" s="326"/>
      <c r="FR346" s="325"/>
      <c r="FS346" s="326"/>
      <c r="FT346" s="325"/>
      <c r="FU346" s="326"/>
      <c r="FV346" s="325"/>
      <c r="FW346" s="326"/>
      <c r="FX346" s="325"/>
      <c r="FY346" s="326"/>
      <c r="FZ346" s="325"/>
      <c r="GA346" s="326"/>
      <c r="GB346" s="325"/>
      <c r="GC346" s="326"/>
      <c r="GD346" s="325"/>
      <c r="GE346" s="326"/>
      <c r="GF346" s="325"/>
      <c r="GG346" s="326"/>
      <c r="GH346" s="325"/>
      <c r="GI346" s="326"/>
      <c r="GJ346" s="325"/>
      <c r="GK346" s="326"/>
      <c r="GL346" s="325"/>
      <c r="GM346" s="326"/>
      <c r="GN346" s="325"/>
      <c r="GO346" s="326"/>
      <c r="GP346" s="325"/>
      <c r="GQ346" s="326"/>
      <c r="GR346" s="325"/>
      <c r="GS346" s="326"/>
      <c r="GT346" s="325"/>
      <c r="GU346" s="326"/>
      <c r="GV346" s="325"/>
      <c r="GW346" s="326"/>
      <c r="GX346" s="325"/>
      <c r="GY346" s="326"/>
      <c r="GZ346" s="325"/>
      <c r="HA346" s="326"/>
      <c r="HB346" s="325"/>
      <c r="HC346" s="326"/>
      <c r="HD346" s="325"/>
      <c r="HE346" s="326"/>
      <c r="HF346" s="325"/>
      <c r="HG346" s="326"/>
      <c r="HH346" s="325"/>
      <c r="HI346" s="326"/>
      <c r="HJ346" s="325"/>
      <c r="HK346" s="326"/>
      <c r="HL346" s="325"/>
      <c r="HM346" s="326"/>
      <c r="HN346" s="325"/>
      <c r="HO346" s="326"/>
      <c r="HP346" s="325"/>
      <c r="HQ346" s="326"/>
      <c r="HR346" s="325"/>
      <c r="HS346" s="326"/>
      <c r="HT346" s="325"/>
      <c r="HU346" s="326"/>
      <c r="HV346" s="325"/>
      <c r="HW346" s="326"/>
      <c r="HX346" s="325"/>
      <c r="HY346" s="326"/>
      <c r="HZ346" s="325"/>
      <c r="IA346" s="326"/>
      <c r="IB346" s="325"/>
      <c r="IC346" s="326"/>
      <c r="ID346" s="325"/>
      <c r="IE346" s="326"/>
      <c r="IF346" s="325"/>
      <c r="IG346" s="326"/>
      <c r="IH346" s="325"/>
      <c r="II346" s="326"/>
      <c r="IJ346" s="325"/>
      <c r="IK346" s="326"/>
      <c r="IL346" s="325"/>
      <c r="IM346" s="326"/>
      <c r="IN346" s="325"/>
    </row>
    <row r="347" spans="1:248" s="321" customFormat="1" ht="21.75" customHeight="1">
      <c r="A347" s="38"/>
      <c r="B347" s="199" t="s">
        <v>614</v>
      </c>
      <c r="C347" s="489" t="s">
        <v>367</v>
      </c>
      <c r="D347" s="174"/>
      <c r="E347" s="671"/>
      <c r="F347" s="487">
        <v>154.4</v>
      </c>
      <c r="G347" s="487"/>
      <c r="H347" s="487">
        <v>154.4</v>
      </c>
      <c r="I347" s="174" t="s">
        <v>733</v>
      </c>
      <c r="J347" s="174" t="s">
        <v>733</v>
      </c>
      <c r="K347" s="415" t="s">
        <v>733</v>
      </c>
      <c r="L347" s="174" t="s">
        <v>733</v>
      </c>
      <c r="M347" s="481" t="s">
        <v>1134</v>
      </c>
      <c r="N347" s="325"/>
      <c r="O347" s="326"/>
      <c r="P347" s="325"/>
      <c r="Q347" s="326"/>
      <c r="R347" s="325"/>
      <c r="S347" s="326"/>
      <c r="T347" s="325"/>
      <c r="U347" s="326"/>
      <c r="V347" s="325"/>
      <c r="W347" s="326"/>
      <c r="X347" s="325"/>
      <c r="Y347" s="326"/>
      <c r="Z347" s="325"/>
      <c r="AA347" s="326"/>
      <c r="AB347" s="325"/>
      <c r="AC347" s="326"/>
      <c r="AD347" s="325"/>
      <c r="AE347" s="326"/>
      <c r="AF347" s="325"/>
      <c r="AG347" s="326"/>
      <c r="AH347" s="325"/>
      <c r="AI347" s="326"/>
      <c r="AJ347" s="325"/>
      <c r="AK347" s="326"/>
      <c r="AL347" s="325"/>
      <c r="AM347" s="326"/>
      <c r="AN347" s="325"/>
      <c r="AO347" s="326"/>
      <c r="AP347" s="325"/>
      <c r="AQ347" s="326"/>
      <c r="AR347" s="325"/>
      <c r="AS347" s="326"/>
      <c r="AT347" s="325"/>
      <c r="AU347" s="326"/>
      <c r="AV347" s="325"/>
      <c r="AW347" s="326"/>
      <c r="AX347" s="325"/>
      <c r="AY347" s="326"/>
      <c r="AZ347" s="325"/>
      <c r="BA347" s="326"/>
      <c r="BB347" s="325"/>
      <c r="BC347" s="326"/>
      <c r="BD347" s="325"/>
      <c r="BE347" s="326"/>
      <c r="BF347" s="325"/>
      <c r="BG347" s="326"/>
      <c r="BH347" s="325"/>
      <c r="BI347" s="326"/>
      <c r="BJ347" s="325"/>
      <c r="BK347" s="326"/>
      <c r="BL347" s="325"/>
      <c r="BM347" s="326"/>
      <c r="BN347" s="325"/>
      <c r="BO347" s="326"/>
      <c r="BP347" s="325"/>
      <c r="BQ347" s="326"/>
      <c r="BR347" s="325"/>
      <c r="BS347" s="326"/>
      <c r="BT347" s="325"/>
      <c r="BU347" s="326"/>
      <c r="BV347" s="325"/>
      <c r="BW347" s="326"/>
      <c r="BX347" s="325"/>
      <c r="BY347" s="326"/>
      <c r="BZ347" s="325"/>
      <c r="CA347" s="326"/>
      <c r="CB347" s="325"/>
      <c r="CC347" s="326"/>
      <c r="CD347" s="325"/>
      <c r="CE347" s="326"/>
      <c r="CF347" s="325"/>
      <c r="CG347" s="326"/>
      <c r="CH347" s="325"/>
      <c r="CI347" s="326"/>
      <c r="CJ347" s="325"/>
      <c r="CK347" s="326"/>
      <c r="CL347" s="325"/>
      <c r="CM347" s="326"/>
      <c r="CN347" s="325"/>
      <c r="CO347" s="326"/>
      <c r="CP347" s="325"/>
      <c r="CQ347" s="326"/>
      <c r="CR347" s="325"/>
      <c r="CS347" s="326"/>
      <c r="CT347" s="325"/>
      <c r="CU347" s="326"/>
      <c r="CV347" s="325"/>
      <c r="CW347" s="326"/>
      <c r="CX347" s="325"/>
      <c r="CY347" s="326"/>
      <c r="CZ347" s="325"/>
      <c r="DA347" s="326"/>
      <c r="DB347" s="325"/>
      <c r="DC347" s="326"/>
      <c r="DD347" s="325"/>
      <c r="DE347" s="326"/>
      <c r="DF347" s="325"/>
      <c r="DG347" s="326"/>
      <c r="DH347" s="325"/>
      <c r="DI347" s="326"/>
      <c r="DJ347" s="325"/>
      <c r="DK347" s="326"/>
      <c r="DL347" s="325"/>
      <c r="DM347" s="326"/>
      <c r="DN347" s="325"/>
      <c r="DO347" s="326"/>
      <c r="DP347" s="325"/>
      <c r="DQ347" s="326"/>
      <c r="DR347" s="325"/>
      <c r="DS347" s="326"/>
      <c r="DT347" s="325"/>
      <c r="DU347" s="326"/>
      <c r="DV347" s="325"/>
      <c r="DW347" s="326"/>
      <c r="DX347" s="325"/>
      <c r="DY347" s="326"/>
      <c r="DZ347" s="325"/>
      <c r="EA347" s="326"/>
      <c r="EB347" s="325"/>
      <c r="EC347" s="326"/>
      <c r="ED347" s="325"/>
      <c r="EE347" s="326"/>
      <c r="EF347" s="325"/>
      <c r="EG347" s="326"/>
      <c r="EH347" s="325"/>
      <c r="EI347" s="326"/>
      <c r="EJ347" s="325"/>
      <c r="EK347" s="326"/>
      <c r="EL347" s="325"/>
      <c r="EM347" s="326"/>
      <c r="EN347" s="325"/>
      <c r="EO347" s="326"/>
      <c r="EP347" s="325"/>
      <c r="EQ347" s="326"/>
      <c r="ER347" s="325"/>
      <c r="ES347" s="326"/>
      <c r="ET347" s="325"/>
      <c r="EU347" s="326"/>
      <c r="EV347" s="325"/>
      <c r="EW347" s="326"/>
      <c r="EX347" s="325"/>
      <c r="EY347" s="326"/>
      <c r="EZ347" s="325"/>
      <c r="FA347" s="326"/>
      <c r="FB347" s="325"/>
      <c r="FC347" s="326"/>
      <c r="FD347" s="325"/>
      <c r="FE347" s="326"/>
      <c r="FF347" s="325"/>
      <c r="FG347" s="326"/>
      <c r="FH347" s="325"/>
      <c r="FI347" s="326"/>
      <c r="FJ347" s="325"/>
      <c r="FK347" s="326"/>
      <c r="FL347" s="325"/>
      <c r="FM347" s="326"/>
      <c r="FN347" s="325"/>
      <c r="FO347" s="326"/>
      <c r="FP347" s="325"/>
      <c r="FQ347" s="326"/>
      <c r="FR347" s="325"/>
      <c r="FS347" s="326"/>
      <c r="FT347" s="325"/>
      <c r="FU347" s="326"/>
      <c r="FV347" s="325"/>
      <c r="FW347" s="326"/>
      <c r="FX347" s="325"/>
      <c r="FY347" s="326"/>
      <c r="FZ347" s="325"/>
      <c r="GA347" s="326"/>
      <c r="GB347" s="325"/>
      <c r="GC347" s="326"/>
      <c r="GD347" s="325"/>
      <c r="GE347" s="326"/>
      <c r="GF347" s="325"/>
      <c r="GG347" s="326"/>
      <c r="GH347" s="325"/>
      <c r="GI347" s="326"/>
      <c r="GJ347" s="325"/>
      <c r="GK347" s="326"/>
      <c r="GL347" s="325"/>
      <c r="GM347" s="326"/>
      <c r="GN347" s="325"/>
      <c r="GO347" s="326"/>
      <c r="GP347" s="325"/>
      <c r="GQ347" s="326"/>
      <c r="GR347" s="325"/>
      <c r="GS347" s="326"/>
      <c r="GT347" s="325"/>
      <c r="GU347" s="326"/>
      <c r="GV347" s="325"/>
      <c r="GW347" s="326"/>
      <c r="GX347" s="325"/>
      <c r="GY347" s="326"/>
      <c r="GZ347" s="325"/>
      <c r="HA347" s="326"/>
      <c r="HB347" s="325"/>
      <c r="HC347" s="326"/>
      <c r="HD347" s="325"/>
      <c r="HE347" s="326"/>
      <c r="HF347" s="325"/>
      <c r="HG347" s="326"/>
      <c r="HH347" s="325"/>
      <c r="HI347" s="326"/>
      <c r="HJ347" s="325"/>
      <c r="HK347" s="326"/>
      <c r="HL347" s="325"/>
      <c r="HM347" s="326"/>
      <c r="HN347" s="325"/>
      <c r="HO347" s="326"/>
      <c r="HP347" s="325"/>
      <c r="HQ347" s="326"/>
      <c r="HR347" s="325"/>
      <c r="HS347" s="326"/>
      <c r="HT347" s="325"/>
      <c r="HU347" s="326"/>
      <c r="HV347" s="325"/>
      <c r="HW347" s="326"/>
      <c r="HX347" s="325"/>
      <c r="HY347" s="326"/>
      <c r="HZ347" s="325"/>
      <c r="IA347" s="326"/>
      <c r="IB347" s="325"/>
      <c r="IC347" s="326"/>
      <c r="ID347" s="325"/>
      <c r="IE347" s="326"/>
      <c r="IF347" s="325"/>
      <c r="IG347" s="326"/>
      <c r="IH347" s="325"/>
      <c r="II347" s="326"/>
      <c r="IJ347" s="325"/>
      <c r="IK347" s="326"/>
      <c r="IL347" s="325"/>
      <c r="IM347" s="326"/>
      <c r="IN347" s="325"/>
    </row>
    <row r="348" spans="1:248" s="321" customFormat="1" ht="32.25" customHeight="1">
      <c r="A348" s="38"/>
      <c r="B348" s="199" t="s">
        <v>334</v>
      </c>
      <c r="C348" s="487" t="s">
        <v>193</v>
      </c>
      <c r="D348" s="168" t="s">
        <v>807</v>
      </c>
      <c r="E348" s="418" t="s">
        <v>623</v>
      </c>
      <c r="F348" s="487">
        <v>18.7</v>
      </c>
      <c r="G348" s="487"/>
      <c r="H348" s="487">
        <v>18.7</v>
      </c>
      <c r="I348" s="174" t="s">
        <v>733</v>
      </c>
      <c r="J348" s="174" t="s">
        <v>733</v>
      </c>
      <c r="K348" s="415" t="s">
        <v>733</v>
      </c>
      <c r="L348" s="174" t="s">
        <v>733</v>
      </c>
      <c r="M348" s="481" t="s">
        <v>1134</v>
      </c>
      <c r="N348" s="325"/>
      <c r="O348" s="326"/>
      <c r="P348" s="325"/>
      <c r="Q348" s="326"/>
      <c r="R348" s="325"/>
      <c r="S348" s="326"/>
      <c r="T348" s="325"/>
      <c r="U348" s="326"/>
      <c r="V348" s="325"/>
      <c r="W348" s="326"/>
      <c r="X348" s="325"/>
      <c r="Y348" s="326"/>
      <c r="Z348" s="325"/>
      <c r="AA348" s="326"/>
      <c r="AB348" s="325"/>
      <c r="AC348" s="326"/>
      <c r="AD348" s="325"/>
      <c r="AE348" s="326"/>
      <c r="AF348" s="325"/>
      <c r="AG348" s="326"/>
      <c r="AH348" s="325"/>
      <c r="AI348" s="326"/>
      <c r="AJ348" s="325"/>
      <c r="AK348" s="326"/>
      <c r="AL348" s="325"/>
      <c r="AM348" s="326"/>
      <c r="AN348" s="325"/>
      <c r="AO348" s="326"/>
      <c r="AP348" s="325"/>
      <c r="AQ348" s="326"/>
      <c r="AR348" s="325"/>
      <c r="AS348" s="326"/>
      <c r="AT348" s="325"/>
      <c r="AU348" s="326"/>
      <c r="AV348" s="325"/>
      <c r="AW348" s="326"/>
      <c r="AX348" s="325"/>
      <c r="AY348" s="326"/>
      <c r="AZ348" s="325"/>
      <c r="BA348" s="326"/>
      <c r="BB348" s="325"/>
      <c r="BC348" s="326"/>
      <c r="BD348" s="325"/>
      <c r="BE348" s="326"/>
      <c r="BF348" s="325"/>
      <c r="BG348" s="326"/>
      <c r="BH348" s="325"/>
      <c r="BI348" s="326"/>
      <c r="BJ348" s="325"/>
      <c r="BK348" s="326"/>
      <c r="BL348" s="325"/>
      <c r="BM348" s="326"/>
      <c r="BN348" s="325"/>
      <c r="BO348" s="326"/>
      <c r="BP348" s="325"/>
      <c r="BQ348" s="326"/>
      <c r="BR348" s="325"/>
      <c r="BS348" s="326"/>
      <c r="BT348" s="325"/>
      <c r="BU348" s="326"/>
      <c r="BV348" s="325"/>
      <c r="BW348" s="326"/>
      <c r="BX348" s="325"/>
      <c r="BY348" s="326"/>
      <c r="BZ348" s="325"/>
      <c r="CA348" s="326"/>
      <c r="CB348" s="325"/>
      <c r="CC348" s="326"/>
      <c r="CD348" s="325"/>
      <c r="CE348" s="326"/>
      <c r="CF348" s="325"/>
      <c r="CG348" s="326"/>
      <c r="CH348" s="325"/>
      <c r="CI348" s="326"/>
      <c r="CJ348" s="325"/>
      <c r="CK348" s="326"/>
      <c r="CL348" s="325"/>
      <c r="CM348" s="326"/>
      <c r="CN348" s="325"/>
      <c r="CO348" s="326"/>
      <c r="CP348" s="325"/>
      <c r="CQ348" s="326"/>
      <c r="CR348" s="325"/>
      <c r="CS348" s="326"/>
      <c r="CT348" s="325"/>
      <c r="CU348" s="326"/>
      <c r="CV348" s="325"/>
      <c r="CW348" s="326"/>
      <c r="CX348" s="325"/>
      <c r="CY348" s="326"/>
      <c r="CZ348" s="325"/>
      <c r="DA348" s="326"/>
      <c r="DB348" s="325"/>
      <c r="DC348" s="326"/>
      <c r="DD348" s="325"/>
      <c r="DE348" s="326"/>
      <c r="DF348" s="325"/>
      <c r="DG348" s="326"/>
      <c r="DH348" s="325"/>
      <c r="DI348" s="326"/>
      <c r="DJ348" s="325"/>
      <c r="DK348" s="326"/>
      <c r="DL348" s="325"/>
      <c r="DM348" s="326"/>
      <c r="DN348" s="325"/>
      <c r="DO348" s="326"/>
      <c r="DP348" s="325"/>
      <c r="DQ348" s="326"/>
      <c r="DR348" s="325"/>
      <c r="DS348" s="326"/>
      <c r="DT348" s="325"/>
      <c r="DU348" s="326"/>
      <c r="DV348" s="325"/>
      <c r="DW348" s="326"/>
      <c r="DX348" s="325"/>
      <c r="DY348" s="326"/>
      <c r="DZ348" s="325"/>
      <c r="EA348" s="326"/>
      <c r="EB348" s="325"/>
      <c r="EC348" s="326"/>
      <c r="ED348" s="325"/>
      <c r="EE348" s="326"/>
      <c r="EF348" s="325"/>
      <c r="EG348" s="326"/>
      <c r="EH348" s="325"/>
      <c r="EI348" s="326"/>
      <c r="EJ348" s="325"/>
      <c r="EK348" s="326"/>
      <c r="EL348" s="325"/>
      <c r="EM348" s="326"/>
      <c r="EN348" s="325"/>
      <c r="EO348" s="326"/>
      <c r="EP348" s="325"/>
      <c r="EQ348" s="326"/>
      <c r="ER348" s="325"/>
      <c r="ES348" s="326"/>
      <c r="ET348" s="325"/>
      <c r="EU348" s="326"/>
      <c r="EV348" s="325"/>
      <c r="EW348" s="326"/>
      <c r="EX348" s="325"/>
      <c r="EY348" s="326"/>
      <c r="EZ348" s="325"/>
      <c r="FA348" s="326"/>
      <c r="FB348" s="325"/>
      <c r="FC348" s="326"/>
      <c r="FD348" s="325"/>
      <c r="FE348" s="326"/>
      <c r="FF348" s="325"/>
      <c r="FG348" s="326"/>
      <c r="FH348" s="325"/>
      <c r="FI348" s="326"/>
      <c r="FJ348" s="325"/>
      <c r="FK348" s="326"/>
      <c r="FL348" s="325"/>
      <c r="FM348" s="326"/>
      <c r="FN348" s="325"/>
      <c r="FO348" s="326"/>
      <c r="FP348" s="325"/>
      <c r="FQ348" s="326"/>
      <c r="FR348" s="325"/>
      <c r="FS348" s="326"/>
      <c r="FT348" s="325"/>
      <c r="FU348" s="326"/>
      <c r="FV348" s="325"/>
      <c r="FW348" s="326"/>
      <c r="FX348" s="325"/>
      <c r="FY348" s="326"/>
      <c r="FZ348" s="325"/>
      <c r="GA348" s="326"/>
      <c r="GB348" s="325"/>
      <c r="GC348" s="326"/>
      <c r="GD348" s="325"/>
      <c r="GE348" s="326"/>
      <c r="GF348" s="325"/>
      <c r="GG348" s="326"/>
      <c r="GH348" s="325"/>
      <c r="GI348" s="326"/>
      <c r="GJ348" s="325"/>
      <c r="GK348" s="326"/>
      <c r="GL348" s="325"/>
      <c r="GM348" s="326"/>
      <c r="GN348" s="325"/>
      <c r="GO348" s="326"/>
      <c r="GP348" s="325"/>
      <c r="GQ348" s="326"/>
      <c r="GR348" s="325"/>
      <c r="GS348" s="326"/>
      <c r="GT348" s="325"/>
      <c r="GU348" s="326"/>
      <c r="GV348" s="325"/>
      <c r="GW348" s="326"/>
      <c r="GX348" s="325"/>
      <c r="GY348" s="326"/>
      <c r="GZ348" s="325"/>
      <c r="HA348" s="326"/>
      <c r="HB348" s="325"/>
      <c r="HC348" s="326"/>
      <c r="HD348" s="325"/>
      <c r="HE348" s="326"/>
      <c r="HF348" s="325"/>
      <c r="HG348" s="326"/>
      <c r="HH348" s="325"/>
      <c r="HI348" s="326"/>
      <c r="HJ348" s="325"/>
      <c r="HK348" s="326"/>
      <c r="HL348" s="325"/>
      <c r="HM348" s="326"/>
      <c r="HN348" s="325"/>
      <c r="HO348" s="326"/>
      <c r="HP348" s="325"/>
      <c r="HQ348" s="326"/>
      <c r="HR348" s="325"/>
      <c r="HS348" s="326"/>
      <c r="HT348" s="325"/>
      <c r="HU348" s="326"/>
      <c r="HV348" s="325"/>
      <c r="HW348" s="326"/>
      <c r="HX348" s="325"/>
      <c r="HY348" s="326"/>
      <c r="HZ348" s="325"/>
      <c r="IA348" s="326"/>
      <c r="IB348" s="325"/>
      <c r="IC348" s="326"/>
      <c r="ID348" s="325"/>
      <c r="IE348" s="326"/>
      <c r="IF348" s="325"/>
      <c r="IG348" s="326"/>
      <c r="IH348" s="325"/>
      <c r="II348" s="326"/>
      <c r="IJ348" s="325"/>
      <c r="IK348" s="326"/>
      <c r="IL348" s="325"/>
      <c r="IM348" s="326"/>
      <c r="IN348" s="325"/>
    </row>
    <row r="349" spans="1:248" s="321" customFormat="1" ht="33" customHeight="1">
      <c r="A349" s="38"/>
      <c r="B349" s="464" t="s">
        <v>595</v>
      </c>
      <c r="C349" s="418" t="s">
        <v>615</v>
      </c>
      <c r="D349" s="168" t="s">
        <v>809</v>
      </c>
      <c r="E349" s="145" t="s">
        <v>624</v>
      </c>
      <c r="F349" s="479">
        <v>307.4</v>
      </c>
      <c r="G349" s="479"/>
      <c r="H349" s="479">
        <v>352.8</v>
      </c>
      <c r="I349" s="174" t="s">
        <v>733</v>
      </c>
      <c r="J349" s="174" t="s">
        <v>733</v>
      </c>
      <c r="K349" s="415" t="s">
        <v>733</v>
      </c>
      <c r="L349" s="174" t="s">
        <v>733</v>
      </c>
      <c r="M349" s="481" t="s">
        <v>1134</v>
      </c>
      <c r="N349" s="319"/>
      <c r="O349" s="319"/>
      <c r="P349" s="319"/>
      <c r="Q349" s="319"/>
      <c r="R349" s="319"/>
      <c r="S349" s="319"/>
      <c r="T349" s="319"/>
      <c r="U349" s="319"/>
      <c r="V349" s="319"/>
      <c r="W349" s="319"/>
      <c r="X349" s="319"/>
      <c r="Y349" s="319"/>
      <c r="Z349" s="319"/>
      <c r="AA349" s="319"/>
      <c r="AB349" s="319"/>
      <c r="AC349" s="319"/>
      <c r="AD349" s="319"/>
      <c r="AE349" s="319"/>
      <c r="AF349" s="319"/>
      <c r="AG349" s="319"/>
      <c r="AH349" s="319"/>
      <c r="AI349" s="319"/>
      <c r="AJ349" s="319"/>
      <c r="AK349" s="319"/>
      <c r="AL349" s="319"/>
      <c r="AM349" s="319"/>
      <c r="AN349" s="319"/>
      <c r="AO349" s="319"/>
      <c r="AP349" s="319"/>
      <c r="AQ349" s="319"/>
      <c r="AR349" s="319"/>
      <c r="AS349" s="319"/>
      <c r="AT349" s="319"/>
      <c r="AU349" s="319"/>
      <c r="AV349" s="319"/>
      <c r="AW349" s="319"/>
      <c r="AX349" s="319"/>
      <c r="AY349" s="319"/>
      <c r="AZ349" s="319"/>
      <c r="BA349" s="319"/>
      <c r="BB349" s="319"/>
      <c r="BC349" s="326"/>
      <c r="BD349" s="325"/>
      <c r="BE349" s="326"/>
      <c r="BF349" s="325"/>
      <c r="BG349" s="326"/>
      <c r="BH349" s="325"/>
      <c r="BI349" s="326"/>
      <c r="BJ349" s="325"/>
      <c r="BK349" s="326"/>
      <c r="BL349" s="325"/>
      <c r="BM349" s="326"/>
      <c r="BN349" s="325"/>
      <c r="BO349" s="326"/>
      <c r="BP349" s="325"/>
      <c r="BQ349" s="326"/>
      <c r="BR349" s="325"/>
      <c r="BS349" s="326"/>
      <c r="BT349" s="325"/>
      <c r="BU349" s="326"/>
      <c r="BV349" s="325"/>
      <c r="BW349" s="326"/>
      <c r="BX349" s="325"/>
      <c r="BY349" s="326"/>
      <c r="BZ349" s="325"/>
      <c r="CA349" s="326"/>
      <c r="CB349" s="325"/>
      <c r="CC349" s="326"/>
      <c r="CD349" s="325"/>
      <c r="CE349" s="326"/>
      <c r="CF349" s="325"/>
      <c r="CG349" s="326"/>
      <c r="CH349" s="325"/>
      <c r="CI349" s="326"/>
      <c r="CJ349" s="325"/>
      <c r="CK349" s="326"/>
      <c r="CL349" s="325"/>
      <c r="CM349" s="326"/>
      <c r="CN349" s="325"/>
      <c r="CO349" s="326"/>
      <c r="CP349" s="325"/>
      <c r="CQ349" s="326"/>
      <c r="CR349" s="325"/>
      <c r="CS349" s="326"/>
      <c r="CT349" s="325"/>
      <c r="CU349" s="326"/>
      <c r="CV349" s="325"/>
      <c r="CW349" s="326"/>
      <c r="CX349" s="325"/>
      <c r="CY349" s="326"/>
      <c r="CZ349" s="325"/>
      <c r="DA349" s="326"/>
      <c r="DB349" s="325"/>
      <c r="DC349" s="326"/>
      <c r="DD349" s="325"/>
      <c r="DE349" s="326"/>
      <c r="DF349" s="325"/>
      <c r="DG349" s="326"/>
      <c r="DH349" s="325"/>
      <c r="DI349" s="326"/>
      <c r="DJ349" s="325"/>
      <c r="DK349" s="326"/>
      <c r="DL349" s="325"/>
      <c r="DM349" s="326"/>
      <c r="DN349" s="325"/>
      <c r="DO349" s="326"/>
      <c r="DP349" s="325"/>
      <c r="DQ349" s="326"/>
      <c r="DR349" s="325"/>
      <c r="DS349" s="326"/>
      <c r="DT349" s="325"/>
      <c r="DU349" s="326"/>
      <c r="DV349" s="325"/>
      <c r="DW349" s="326"/>
      <c r="DX349" s="325"/>
      <c r="DY349" s="326"/>
      <c r="DZ349" s="325"/>
      <c r="EA349" s="326"/>
      <c r="EB349" s="325"/>
      <c r="EC349" s="326"/>
      <c r="ED349" s="325"/>
      <c r="EE349" s="326"/>
      <c r="EF349" s="325"/>
      <c r="EG349" s="326"/>
      <c r="EH349" s="325"/>
      <c r="EI349" s="326"/>
      <c r="EJ349" s="325"/>
      <c r="EK349" s="326"/>
      <c r="EL349" s="325"/>
      <c r="EM349" s="326"/>
      <c r="EN349" s="325"/>
      <c r="EO349" s="326"/>
      <c r="EP349" s="325"/>
      <c r="EQ349" s="326"/>
      <c r="ER349" s="325"/>
      <c r="ES349" s="326"/>
      <c r="ET349" s="325"/>
      <c r="EU349" s="326"/>
      <c r="EV349" s="325"/>
      <c r="EW349" s="326"/>
      <c r="EX349" s="325"/>
      <c r="EY349" s="326"/>
      <c r="EZ349" s="325"/>
      <c r="FA349" s="326"/>
      <c r="FB349" s="325"/>
      <c r="FC349" s="326"/>
      <c r="FD349" s="325"/>
      <c r="FE349" s="326"/>
      <c r="FF349" s="325"/>
      <c r="FG349" s="326"/>
      <c r="FH349" s="325"/>
      <c r="FI349" s="326"/>
      <c r="FJ349" s="325"/>
      <c r="FK349" s="326"/>
      <c r="FL349" s="325"/>
      <c r="FM349" s="326"/>
      <c r="FN349" s="325"/>
      <c r="FO349" s="326"/>
      <c r="FP349" s="325"/>
      <c r="FQ349" s="326"/>
      <c r="FR349" s="325"/>
      <c r="FS349" s="326"/>
      <c r="FT349" s="325"/>
      <c r="FU349" s="326"/>
      <c r="FV349" s="325"/>
      <c r="FW349" s="326"/>
      <c r="FX349" s="325"/>
      <c r="FY349" s="326"/>
      <c r="FZ349" s="325"/>
      <c r="GA349" s="326"/>
      <c r="GB349" s="325"/>
      <c r="GC349" s="326"/>
      <c r="GD349" s="325"/>
      <c r="GE349" s="326"/>
      <c r="GF349" s="325"/>
      <c r="GG349" s="326"/>
      <c r="GH349" s="325"/>
      <c r="GI349" s="326"/>
      <c r="GJ349" s="325"/>
      <c r="GK349" s="326"/>
      <c r="GL349" s="325"/>
      <c r="GM349" s="326"/>
      <c r="GN349" s="325"/>
      <c r="GO349" s="326"/>
      <c r="GP349" s="325"/>
      <c r="GQ349" s="326"/>
      <c r="GR349" s="325"/>
      <c r="GS349" s="326"/>
      <c r="GT349" s="325"/>
      <c r="GU349" s="326"/>
      <c r="GV349" s="325"/>
      <c r="GW349" s="326"/>
      <c r="GX349" s="325"/>
      <c r="GY349" s="326"/>
      <c r="GZ349" s="325"/>
      <c r="HA349" s="326"/>
      <c r="HB349" s="325"/>
      <c r="HC349" s="326"/>
      <c r="HD349" s="325"/>
      <c r="HE349" s="326"/>
      <c r="HF349" s="325"/>
      <c r="HG349" s="326"/>
      <c r="HH349" s="325"/>
      <c r="HI349" s="326"/>
      <c r="HJ349" s="325"/>
      <c r="HK349" s="326"/>
      <c r="HL349" s="325"/>
      <c r="HM349" s="326"/>
      <c r="HN349" s="325"/>
      <c r="HO349" s="326"/>
      <c r="HP349" s="325"/>
      <c r="HQ349" s="326"/>
      <c r="HR349" s="325"/>
      <c r="HS349" s="326"/>
      <c r="HT349" s="325"/>
      <c r="HU349" s="326"/>
      <c r="HV349" s="325"/>
      <c r="HW349" s="326"/>
      <c r="HX349" s="325"/>
      <c r="HY349" s="326"/>
      <c r="HZ349" s="325"/>
      <c r="IA349" s="326"/>
      <c r="IB349" s="325"/>
      <c r="IC349" s="326"/>
      <c r="ID349" s="325"/>
      <c r="IE349" s="326"/>
      <c r="IF349" s="325"/>
      <c r="IG349" s="326"/>
      <c r="IH349" s="325"/>
      <c r="II349" s="326"/>
      <c r="IJ349" s="325"/>
      <c r="IK349" s="326"/>
      <c r="IL349" s="325"/>
      <c r="IM349" s="326"/>
      <c r="IN349" s="325"/>
    </row>
    <row r="350" spans="1:13" s="63" customFormat="1" ht="23.25" customHeight="1">
      <c r="A350" s="50"/>
      <c r="B350" s="672" t="s">
        <v>598</v>
      </c>
      <c r="C350" s="673"/>
      <c r="D350" s="673"/>
      <c r="E350" s="673"/>
      <c r="F350" s="673"/>
      <c r="G350" s="673"/>
      <c r="H350" s="673"/>
      <c r="I350" s="673"/>
      <c r="J350" s="673"/>
      <c r="K350" s="673"/>
      <c r="L350" s="673"/>
      <c r="M350" s="674"/>
    </row>
    <row r="351" spans="1:13" s="63" customFormat="1" ht="19.5" customHeight="1">
      <c r="A351" s="50"/>
      <c r="B351" s="52" t="s">
        <v>690</v>
      </c>
      <c r="C351" s="52"/>
      <c r="D351" s="52"/>
      <c r="E351" s="52"/>
      <c r="F351" s="52"/>
      <c r="G351" s="52"/>
      <c r="H351" s="52"/>
      <c r="I351" s="52"/>
      <c r="J351" s="52"/>
      <c r="K351" s="52"/>
      <c r="L351" s="52"/>
      <c r="M351" s="52"/>
    </row>
    <row r="352" spans="1:13" s="63" customFormat="1" ht="84.75" customHeight="1">
      <c r="A352" s="24">
        <v>67</v>
      </c>
      <c r="B352" s="51" t="s">
        <v>445</v>
      </c>
      <c r="C352" s="24" t="s">
        <v>12</v>
      </c>
      <c r="D352" s="24"/>
      <c r="E352" s="30" t="s">
        <v>442</v>
      </c>
      <c r="F352" s="707" t="s">
        <v>388</v>
      </c>
      <c r="G352" s="707"/>
      <c r="H352" s="707"/>
      <c r="I352" s="707"/>
      <c r="J352" s="707"/>
      <c r="K352" s="707"/>
      <c r="L352" s="408" t="s">
        <v>4</v>
      </c>
      <c r="M352" s="65" t="s">
        <v>1182</v>
      </c>
    </row>
    <row r="353" spans="1:13" s="63" customFormat="1" ht="101.25" customHeight="1">
      <c r="A353" s="53">
        <v>69</v>
      </c>
      <c r="B353" s="51" t="s">
        <v>446</v>
      </c>
      <c r="C353" s="24" t="s">
        <v>12</v>
      </c>
      <c r="D353" s="24"/>
      <c r="E353" s="30" t="s">
        <v>442</v>
      </c>
      <c r="F353" s="782" t="s">
        <v>388</v>
      </c>
      <c r="G353" s="782"/>
      <c r="H353" s="782"/>
      <c r="I353" s="782"/>
      <c r="J353" s="782"/>
      <c r="K353" s="782"/>
      <c r="L353" s="408" t="s">
        <v>4</v>
      </c>
      <c r="M353" s="65" t="s">
        <v>1204</v>
      </c>
    </row>
    <row r="354" spans="1:54" s="63" customFormat="1" ht="21" customHeight="1">
      <c r="A354" s="24"/>
      <c r="B354" s="52" t="s">
        <v>625</v>
      </c>
      <c r="C354" s="52"/>
      <c r="D354" s="52"/>
      <c r="E354" s="52"/>
      <c r="F354" s="52"/>
      <c r="G354" s="52"/>
      <c r="H354" s="52"/>
      <c r="I354" s="52"/>
      <c r="J354" s="52"/>
      <c r="K354" s="52"/>
      <c r="L354" s="52"/>
      <c r="M354" s="52"/>
      <c r="N354" s="32"/>
      <c r="O354" s="32"/>
      <c r="P354" s="32"/>
      <c r="Q354" s="32"/>
      <c r="R354" s="32"/>
      <c r="S354" s="32"/>
      <c r="T354" s="32"/>
      <c r="U354" s="32"/>
      <c r="V354" s="32"/>
      <c r="W354" s="32"/>
      <c r="X354" s="32"/>
      <c r="Y354" s="32"/>
      <c r="Z354" s="32"/>
      <c r="AA354" s="32"/>
      <c r="AB354" s="32"/>
      <c r="AC354" s="32"/>
      <c r="AD354" s="32"/>
      <c r="AE354" s="32"/>
      <c r="AF354" s="32"/>
      <c r="AG354" s="32"/>
      <c r="AH354" s="32"/>
      <c r="AI354" s="32"/>
      <c r="AJ354" s="32"/>
      <c r="AK354" s="32"/>
      <c r="AL354" s="32"/>
      <c r="AM354" s="32"/>
      <c r="AN354" s="32"/>
      <c r="AO354" s="32"/>
      <c r="AP354" s="32"/>
      <c r="AQ354" s="32"/>
      <c r="AR354" s="32"/>
      <c r="AS354" s="32"/>
      <c r="AT354" s="32"/>
      <c r="AU354" s="32"/>
      <c r="AV354" s="32"/>
      <c r="AW354" s="32"/>
      <c r="AX354" s="32"/>
      <c r="AY354" s="32"/>
      <c r="AZ354" s="32"/>
      <c r="BA354" s="32"/>
      <c r="BB354" s="32"/>
    </row>
    <row r="355" spans="1:13" s="32" customFormat="1" ht="67.5" customHeight="1">
      <c r="A355" s="38"/>
      <c r="B355" s="31" t="s">
        <v>626</v>
      </c>
      <c r="C355" s="24" t="s">
        <v>1</v>
      </c>
      <c r="D355" s="30"/>
      <c r="E355" s="30" t="s">
        <v>240</v>
      </c>
      <c r="F355" s="29" t="s">
        <v>733</v>
      </c>
      <c r="G355" s="29" t="s">
        <v>733</v>
      </c>
      <c r="H355" s="29" t="s">
        <v>733</v>
      </c>
      <c r="I355" s="29">
        <v>385</v>
      </c>
      <c r="J355" s="29">
        <v>385</v>
      </c>
      <c r="K355" s="677" t="s">
        <v>5</v>
      </c>
      <c r="L355" s="76"/>
      <c r="M355" s="31" t="s">
        <v>1212</v>
      </c>
    </row>
    <row r="356" spans="1:13" s="32" customFormat="1" ht="69.75" customHeight="1">
      <c r="A356" s="38"/>
      <c r="B356" s="31" t="s">
        <v>627</v>
      </c>
      <c r="C356" s="44" t="s">
        <v>1</v>
      </c>
      <c r="D356" s="30"/>
      <c r="E356" s="30" t="s">
        <v>240</v>
      </c>
      <c r="F356" s="29" t="s">
        <v>733</v>
      </c>
      <c r="G356" s="29" t="s">
        <v>733</v>
      </c>
      <c r="H356" s="29" t="s">
        <v>733</v>
      </c>
      <c r="I356" s="29">
        <v>15</v>
      </c>
      <c r="J356" s="29">
        <v>15</v>
      </c>
      <c r="K356" s="781"/>
      <c r="L356" s="76"/>
      <c r="M356" s="31" t="s">
        <v>1220</v>
      </c>
    </row>
    <row r="357" spans="1:13" s="32" customFormat="1" ht="135" customHeight="1">
      <c r="A357" s="38"/>
      <c r="B357" s="31" t="s">
        <v>628</v>
      </c>
      <c r="C357" s="44" t="s">
        <v>1</v>
      </c>
      <c r="D357" s="30"/>
      <c r="E357" s="30" t="s">
        <v>240</v>
      </c>
      <c r="F357" s="29" t="s">
        <v>733</v>
      </c>
      <c r="G357" s="29" t="s">
        <v>733</v>
      </c>
      <c r="H357" s="29" t="s">
        <v>733</v>
      </c>
      <c r="I357" s="29">
        <v>17</v>
      </c>
      <c r="J357" s="29">
        <v>17</v>
      </c>
      <c r="K357" s="781"/>
      <c r="L357" s="76"/>
      <c r="M357" s="43" t="s">
        <v>1211</v>
      </c>
    </row>
    <row r="358" spans="1:13" s="32" customFormat="1" ht="245.25" customHeight="1">
      <c r="A358" s="24"/>
      <c r="B358" s="31" t="s">
        <v>689</v>
      </c>
      <c r="C358" s="24" t="s">
        <v>1</v>
      </c>
      <c r="D358" s="30"/>
      <c r="E358" s="30" t="s">
        <v>240</v>
      </c>
      <c r="F358" s="29" t="s">
        <v>733</v>
      </c>
      <c r="G358" s="29" t="s">
        <v>733</v>
      </c>
      <c r="H358" s="29" t="s">
        <v>733</v>
      </c>
      <c r="I358" s="29">
        <v>15</v>
      </c>
      <c r="J358" s="29">
        <v>15</v>
      </c>
      <c r="K358" s="678"/>
      <c r="L358" s="33"/>
      <c r="M358" s="31" t="s">
        <v>1313</v>
      </c>
    </row>
    <row r="359" spans="1:13" s="32" customFormat="1" ht="18" customHeight="1">
      <c r="A359" s="41"/>
      <c r="B359" s="118" t="s">
        <v>370</v>
      </c>
      <c r="C359" s="119"/>
      <c r="D359" s="118"/>
      <c r="E359" s="118"/>
      <c r="F359" s="124"/>
      <c r="G359" s="124"/>
      <c r="H359" s="124"/>
      <c r="I359" s="128">
        <f>SUM(I360:I360)</f>
        <v>432</v>
      </c>
      <c r="J359" s="128">
        <f>SUM(J360:J360)</f>
        <v>432</v>
      </c>
      <c r="K359" s="126"/>
      <c r="L359" s="123"/>
      <c r="M359" s="123"/>
    </row>
    <row r="360" spans="1:54" s="32" customFormat="1" ht="18" customHeight="1">
      <c r="A360" s="41"/>
      <c r="B360" s="118" t="s">
        <v>5</v>
      </c>
      <c r="C360" s="119"/>
      <c r="D360" s="118"/>
      <c r="E360" s="118"/>
      <c r="F360" s="124"/>
      <c r="G360" s="124"/>
      <c r="H360" s="124"/>
      <c r="I360" s="128">
        <f>I355+I356+I357+I358</f>
        <v>432</v>
      </c>
      <c r="J360" s="128">
        <f>J355+J356+J357+J358</f>
        <v>432</v>
      </c>
      <c r="K360" s="126"/>
      <c r="L360" s="123"/>
      <c r="M360" s="123"/>
      <c r="N360" s="39"/>
      <c r="O360" s="39"/>
      <c r="P360" s="39"/>
      <c r="Q360" s="39"/>
      <c r="R360" s="39"/>
      <c r="S360" s="39"/>
      <c r="T360" s="39"/>
      <c r="U360" s="39"/>
      <c r="V360" s="39"/>
      <c r="W360" s="39"/>
      <c r="X360" s="39"/>
      <c r="Y360" s="39"/>
      <c r="Z360" s="39"/>
      <c r="AA360" s="39"/>
      <c r="AB360" s="39"/>
      <c r="AC360" s="39"/>
      <c r="AD360" s="39"/>
      <c r="AE360" s="39"/>
      <c r="AF360" s="39"/>
      <c r="AG360" s="39"/>
      <c r="AH360" s="39"/>
      <c r="AI360" s="39"/>
      <c r="AJ360" s="39"/>
      <c r="AK360" s="39"/>
      <c r="AL360" s="39"/>
      <c r="AM360" s="39"/>
      <c r="AN360" s="39"/>
      <c r="AO360" s="39"/>
      <c r="AP360" s="39"/>
      <c r="AQ360" s="39"/>
      <c r="AR360" s="39"/>
      <c r="AS360" s="39"/>
      <c r="AT360" s="39"/>
      <c r="AU360" s="39"/>
      <c r="AV360" s="39"/>
      <c r="AW360" s="39"/>
      <c r="AX360" s="39"/>
      <c r="AY360" s="39"/>
      <c r="AZ360" s="39"/>
      <c r="BA360" s="39"/>
      <c r="BB360" s="39"/>
    </row>
    <row r="361" spans="1:54" s="39" customFormat="1" ht="22.5" customHeight="1">
      <c r="A361" s="24"/>
      <c r="B361" s="778" t="s">
        <v>629</v>
      </c>
      <c r="C361" s="779"/>
      <c r="D361" s="779"/>
      <c r="E361" s="779"/>
      <c r="F361" s="779"/>
      <c r="G361" s="779"/>
      <c r="H361" s="779"/>
      <c r="I361" s="779"/>
      <c r="J361" s="779"/>
      <c r="K361" s="779"/>
      <c r="L361" s="780"/>
      <c r="M361" s="65"/>
      <c r="N361" s="32"/>
      <c r="O361" s="32"/>
      <c r="P361" s="32"/>
      <c r="Q361" s="32"/>
      <c r="R361" s="32"/>
      <c r="S361" s="32"/>
      <c r="T361" s="32"/>
      <c r="U361" s="32"/>
      <c r="V361" s="32"/>
      <c r="W361" s="32"/>
      <c r="X361" s="32"/>
      <c r="Y361" s="32"/>
      <c r="Z361" s="32"/>
      <c r="AA361" s="32"/>
      <c r="AB361" s="32"/>
      <c r="AC361" s="32"/>
      <c r="AD361" s="32"/>
      <c r="AE361" s="32"/>
      <c r="AF361" s="32"/>
      <c r="AG361" s="32"/>
      <c r="AH361" s="32"/>
      <c r="AI361" s="32"/>
      <c r="AJ361" s="32"/>
      <c r="AK361" s="32"/>
      <c r="AL361" s="32"/>
      <c r="AM361" s="32"/>
      <c r="AN361" s="32"/>
      <c r="AO361" s="32"/>
      <c r="AP361" s="32"/>
      <c r="AQ361" s="32"/>
      <c r="AR361" s="32"/>
      <c r="AS361" s="32"/>
      <c r="AT361" s="32"/>
      <c r="AU361" s="32"/>
      <c r="AV361" s="32"/>
      <c r="AW361" s="32"/>
      <c r="AX361" s="32"/>
      <c r="AY361" s="32"/>
      <c r="AZ361" s="32"/>
      <c r="BA361" s="32"/>
      <c r="BB361" s="32"/>
    </row>
    <row r="362" spans="1:13" s="32" customFormat="1" ht="32.25" customHeight="1">
      <c r="A362" s="38"/>
      <c r="B362" s="31" t="s">
        <v>630</v>
      </c>
      <c r="C362" s="44" t="s">
        <v>1</v>
      </c>
      <c r="D362" s="30"/>
      <c r="E362" s="30" t="s">
        <v>240</v>
      </c>
      <c r="F362" s="29" t="s">
        <v>733</v>
      </c>
      <c r="G362" s="29" t="s">
        <v>733</v>
      </c>
      <c r="H362" s="29" t="s">
        <v>733</v>
      </c>
      <c r="I362" s="29">
        <v>23.3</v>
      </c>
      <c r="J362" s="29">
        <v>23.3</v>
      </c>
      <c r="K362" s="677" t="s">
        <v>5</v>
      </c>
      <c r="L362" s="76"/>
      <c r="M362" s="31" t="s">
        <v>1213</v>
      </c>
    </row>
    <row r="363" spans="1:13" s="32" customFormat="1" ht="42" customHeight="1">
      <c r="A363" s="24"/>
      <c r="B363" s="31" t="s">
        <v>631</v>
      </c>
      <c r="C363" s="44" t="s">
        <v>1</v>
      </c>
      <c r="D363" s="30"/>
      <c r="E363" s="30" t="s">
        <v>240</v>
      </c>
      <c r="F363" s="29" t="s">
        <v>733</v>
      </c>
      <c r="G363" s="29" t="s">
        <v>733</v>
      </c>
      <c r="H363" s="29" t="s">
        <v>733</v>
      </c>
      <c r="I363" s="29">
        <v>5</v>
      </c>
      <c r="J363" s="29">
        <v>5</v>
      </c>
      <c r="K363" s="678"/>
      <c r="L363" s="33"/>
      <c r="M363" s="31" t="s">
        <v>1214</v>
      </c>
    </row>
    <row r="364" spans="1:13" s="32" customFormat="1" ht="33" customHeight="1">
      <c r="A364" s="24"/>
      <c r="B364" s="399" t="s">
        <v>684</v>
      </c>
      <c r="C364" s="44" t="s">
        <v>1</v>
      </c>
      <c r="D364" s="45"/>
      <c r="E364" s="45" t="s">
        <v>240</v>
      </c>
      <c r="F364" s="29" t="s">
        <v>733</v>
      </c>
      <c r="G364" s="29" t="s">
        <v>733</v>
      </c>
      <c r="H364" s="29" t="s">
        <v>733</v>
      </c>
      <c r="I364" s="29">
        <v>0</v>
      </c>
      <c r="J364" s="29">
        <v>0</v>
      </c>
      <c r="K364" s="44" t="s">
        <v>5</v>
      </c>
      <c r="L364" s="33"/>
      <c r="M364" s="43" t="s">
        <v>1205</v>
      </c>
    </row>
    <row r="365" spans="1:13" s="32" customFormat="1" ht="35.25" customHeight="1">
      <c r="A365" s="24"/>
      <c r="B365" s="31" t="s">
        <v>685</v>
      </c>
      <c r="C365" s="24" t="s">
        <v>1</v>
      </c>
      <c r="D365" s="30"/>
      <c r="E365" s="30" t="s">
        <v>240</v>
      </c>
      <c r="F365" s="29" t="s">
        <v>733</v>
      </c>
      <c r="G365" s="29" t="s">
        <v>733</v>
      </c>
      <c r="H365" s="29" t="s">
        <v>733</v>
      </c>
      <c r="I365" s="29">
        <v>227.5</v>
      </c>
      <c r="J365" s="29">
        <v>227.5</v>
      </c>
      <c r="K365" s="44" t="s">
        <v>5</v>
      </c>
      <c r="L365" s="33"/>
      <c r="M365" s="31" t="s">
        <v>1215</v>
      </c>
    </row>
    <row r="366" spans="1:13" s="32" customFormat="1" ht="36" customHeight="1">
      <c r="A366" s="24"/>
      <c r="B366" s="31" t="s">
        <v>686</v>
      </c>
      <c r="C366" s="24" t="s">
        <v>1</v>
      </c>
      <c r="D366" s="30"/>
      <c r="E366" s="30" t="s">
        <v>240</v>
      </c>
      <c r="F366" s="29" t="s">
        <v>733</v>
      </c>
      <c r="G366" s="29" t="s">
        <v>733</v>
      </c>
      <c r="H366" s="29" t="s">
        <v>733</v>
      </c>
      <c r="I366" s="29">
        <v>0</v>
      </c>
      <c r="J366" s="29">
        <v>0</v>
      </c>
      <c r="K366" s="44" t="s">
        <v>5</v>
      </c>
      <c r="L366" s="33"/>
      <c r="M366" s="31" t="s">
        <v>1216</v>
      </c>
    </row>
    <row r="367" spans="1:13" s="32" customFormat="1" ht="53.25" customHeight="1">
      <c r="A367" s="24"/>
      <c r="B367" s="31" t="s">
        <v>687</v>
      </c>
      <c r="C367" s="24" t="s">
        <v>1</v>
      </c>
      <c r="D367" s="30"/>
      <c r="E367" s="30" t="s">
        <v>240</v>
      </c>
      <c r="F367" s="29" t="s">
        <v>733</v>
      </c>
      <c r="G367" s="29" t="s">
        <v>733</v>
      </c>
      <c r="H367" s="29" t="s">
        <v>733</v>
      </c>
      <c r="I367" s="29">
        <v>112</v>
      </c>
      <c r="J367" s="29">
        <v>112</v>
      </c>
      <c r="K367" s="44" t="s">
        <v>5</v>
      </c>
      <c r="L367" s="33"/>
      <c r="M367" s="43" t="s">
        <v>1217</v>
      </c>
    </row>
    <row r="368" spans="1:13" s="32" customFormat="1" ht="18.75" customHeight="1">
      <c r="A368" s="41"/>
      <c r="B368" s="118" t="s">
        <v>258</v>
      </c>
      <c r="C368" s="119"/>
      <c r="D368" s="118"/>
      <c r="E368" s="118"/>
      <c r="F368" s="128"/>
      <c r="G368" s="124"/>
      <c r="H368" s="124"/>
      <c r="I368" s="124">
        <f>SUM(I369:I369)</f>
        <v>367.8</v>
      </c>
      <c r="J368" s="124">
        <f>SUM(J369:J369)</f>
        <v>367.8</v>
      </c>
      <c r="K368" s="126"/>
      <c r="L368" s="123"/>
      <c r="M368" s="123"/>
    </row>
    <row r="369" spans="1:13" s="32" customFormat="1" ht="18.75" customHeight="1">
      <c r="A369" s="41"/>
      <c r="B369" s="118" t="s">
        <v>5</v>
      </c>
      <c r="C369" s="119"/>
      <c r="D369" s="118"/>
      <c r="E369" s="118"/>
      <c r="F369" s="128"/>
      <c r="G369" s="124"/>
      <c r="H369" s="124"/>
      <c r="I369" s="124">
        <f>SUM(I362:I367)</f>
        <v>367.8</v>
      </c>
      <c r="J369" s="124">
        <f>SUM(J362:J367)</f>
        <v>367.8</v>
      </c>
      <c r="K369" s="119"/>
      <c r="L369" s="123"/>
      <c r="M369" s="123"/>
    </row>
    <row r="370" spans="1:13" s="32" customFormat="1" ht="36.75" customHeight="1">
      <c r="A370" s="53"/>
      <c r="B370" s="187" t="s">
        <v>688</v>
      </c>
      <c r="C370" s="189"/>
      <c r="D370" s="189"/>
      <c r="E370" s="189"/>
      <c r="F370" s="299"/>
      <c r="G370" s="299"/>
      <c r="H370" s="299"/>
      <c r="I370" s="299">
        <f>I371+I372</f>
        <v>799.8</v>
      </c>
      <c r="J370" s="190">
        <f>J371+J372</f>
        <v>799.8</v>
      </c>
      <c r="K370" s="189"/>
      <c r="L370" s="189"/>
      <c r="M370" s="188"/>
    </row>
    <row r="371" spans="1:13" s="32" customFormat="1" ht="19.5" customHeight="1">
      <c r="A371" s="53"/>
      <c r="B371" s="191" t="s">
        <v>7</v>
      </c>
      <c r="C371" s="189"/>
      <c r="D371" s="189"/>
      <c r="E371" s="189"/>
      <c r="F371" s="299"/>
      <c r="G371" s="299"/>
      <c r="H371" s="299"/>
      <c r="I371" s="190">
        <v>0</v>
      </c>
      <c r="J371" s="190">
        <v>0</v>
      </c>
      <c r="K371" s="189"/>
      <c r="L371" s="189"/>
      <c r="M371" s="188"/>
    </row>
    <row r="372" spans="1:13" s="32" customFormat="1" ht="18" customHeight="1">
      <c r="A372" s="53"/>
      <c r="B372" s="191" t="s">
        <v>5</v>
      </c>
      <c r="C372" s="189"/>
      <c r="D372" s="189"/>
      <c r="E372" s="189"/>
      <c r="F372" s="299"/>
      <c r="G372" s="299"/>
      <c r="H372" s="299"/>
      <c r="I372" s="192">
        <f>I359+I368</f>
        <v>799.8</v>
      </c>
      <c r="J372" s="192">
        <f>J359+J368</f>
        <v>799.8</v>
      </c>
      <c r="K372" s="189"/>
      <c r="L372" s="189"/>
      <c r="M372" s="188"/>
    </row>
    <row r="373" spans="1:13" s="32" customFormat="1" ht="33.75" customHeight="1">
      <c r="A373" s="41"/>
      <c r="B373" s="118" t="s">
        <v>644</v>
      </c>
      <c r="C373" s="119"/>
      <c r="D373" s="119"/>
      <c r="E373" s="118"/>
      <c r="F373" s="118"/>
      <c r="G373" s="118"/>
      <c r="H373" s="118"/>
      <c r="I373" s="135">
        <f>SUM(I374:I376)</f>
        <v>1168.4</v>
      </c>
      <c r="J373" s="135">
        <f>SUM(J374:J376)</f>
        <v>1177.9</v>
      </c>
      <c r="K373" s="126"/>
      <c r="L373" s="123"/>
      <c r="M373" s="123"/>
    </row>
    <row r="374" spans="1:13" s="32" customFormat="1" ht="15.75">
      <c r="A374" s="41"/>
      <c r="B374" s="118" t="s">
        <v>7</v>
      </c>
      <c r="C374" s="119"/>
      <c r="D374" s="119"/>
      <c r="E374" s="118"/>
      <c r="F374" s="118"/>
      <c r="G374" s="118"/>
      <c r="H374" s="118"/>
      <c r="I374" s="135">
        <f>I291+I324</f>
        <v>84.1</v>
      </c>
      <c r="J374" s="135">
        <f>J291+J324</f>
        <v>71.5</v>
      </c>
      <c r="K374" s="126"/>
      <c r="L374" s="123"/>
      <c r="M374" s="123"/>
    </row>
    <row r="375" spans="1:13" s="32" customFormat="1" ht="15.75">
      <c r="A375" s="41"/>
      <c r="B375" s="118" t="s">
        <v>8</v>
      </c>
      <c r="C375" s="119"/>
      <c r="D375" s="119"/>
      <c r="E375" s="118"/>
      <c r="F375" s="118"/>
      <c r="G375" s="118"/>
      <c r="H375" s="118"/>
      <c r="I375" s="118">
        <f>I292+I325</f>
        <v>284.5</v>
      </c>
      <c r="J375" s="118">
        <f>J292+J325</f>
        <v>306.6</v>
      </c>
      <c r="K375" s="126"/>
      <c r="L375" s="123"/>
      <c r="M375" s="123"/>
    </row>
    <row r="376" spans="1:13" s="32" customFormat="1" ht="15.75">
      <c r="A376" s="41"/>
      <c r="B376" s="118" t="s">
        <v>5</v>
      </c>
      <c r="C376" s="119"/>
      <c r="D376" s="119"/>
      <c r="E376" s="118"/>
      <c r="F376" s="118"/>
      <c r="G376" s="118"/>
      <c r="H376" s="118"/>
      <c r="I376" s="118">
        <f>I293+I326+I370</f>
        <v>799.8</v>
      </c>
      <c r="J376" s="118">
        <f>J293+J326+J370</f>
        <v>799.8</v>
      </c>
      <c r="K376" s="126"/>
      <c r="L376" s="123"/>
      <c r="M376" s="123"/>
    </row>
    <row r="377" spans="1:13" s="32" customFormat="1" ht="24.75" customHeight="1">
      <c r="A377" s="41"/>
      <c r="B377" s="194" t="s">
        <v>645</v>
      </c>
      <c r="C377" s="193"/>
      <c r="D377" s="193"/>
      <c r="E377" s="194"/>
      <c r="F377" s="194"/>
      <c r="G377" s="194"/>
      <c r="H377" s="194"/>
      <c r="I377" s="328">
        <f>SUM(I378:I380)</f>
        <v>11961</v>
      </c>
      <c r="J377" s="194">
        <f>SUM(J378:J380)</f>
        <v>11879.099999999999</v>
      </c>
      <c r="K377" s="195"/>
      <c r="L377" s="196"/>
      <c r="M377" s="196"/>
    </row>
    <row r="378" spans="1:13" s="32" customFormat="1" ht="18" customHeight="1">
      <c r="A378" s="41"/>
      <c r="B378" s="194" t="s">
        <v>7</v>
      </c>
      <c r="C378" s="193"/>
      <c r="D378" s="193"/>
      <c r="E378" s="194"/>
      <c r="F378" s="194"/>
      <c r="G378" s="194"/>
      <c r="H378" s="194"/>
      <c r="I378" s="328">
        <f>I30+I156+I194+I216+I229+I253+I371+I374</f>
        <v>3266.3</v>
      </c>
      <c r="J378" s="328">
        <f>J30+J156+J194+J216+J229+J253+J371+J374</f>
        <v>3221.1</v>
      </c>
      <c r="K378" s="195"/>
      <c r="L378" s="196"/>
      <c r="M378" s="196"/>
    </row>
    <row r="379" spans="1:13" s="32" customFormat="1" ht="18" customHeight="1">
      <c r="A379" s="41"/>
      <c r="B379" s="194" t="s">
        <v>8</v>
      </c>
      <c r="C379" s="193"/>
      <c r="D379" s="193"/>
      <c r="E379" s="194"/>
      <c r="F379" s="194"/>
      <c r="G379" s="194"/>
      <c r="H379" s="194"/>
      <c r="I379" s="328">
        <f>I31+I157+I195+I217+I230+I254+I375</f>
        <v>458</v>
      </c>
      <c r="J379" s="328">
        <f>J31+J157+J195+J217+J230+J254+J375</f>
        <v>421.3</v>
      </c>
      <c r="K379" s="195"/>
      <c r="L379" s="196"/>
      <c r="M379" s="196"/>
    </row>
    <row r="380" spans="1:54" s="32" customFormat="1" ht="23.25" customHeight="1">
      <c r="A380" s="41"/>
      <c r="B380" s="194" t="s">
        <v>5</v>
      </c>
      <c r="C380" s="193"/>
      <c r="D380" s="193"/>
      <c r="E380" s="194"/>
      <c r="F380" s="194"/>
      <c r="G380" s="194"/>
      <c r="H380" s="194"/>
      <c r="I380" s="328">
        <f>I32+I158+I196+I218+I231+I255+I376</f>
        <v>8236.699999999999</v>
      </c>
      <c r="J380" s="328">
        <f>J32+J158+J196+J218+J231+J255+J376</f>
        <v>8236.699999999999</v>
      </c>
      <c r="K380" s="195"/>
      <c r="L380" s="196"/>
      <c r="M380" s="196"/>
      <c r="N380" s="92"/>
      <c r="O380" s="92"/>
      <c r="P380" s="92"/>
      <c r="Q380" s="92"/>
      <c r="R380" s="92"/>
      <c r="S380" s="92"/>
      <c r="T380" s="92"/>
      <c r="U380" s="92"/>
      <c r="V380" s="92"/>
      <c r="W380" s="92"/>
      <c r="X380" s="92"/>
      <c r="Y380" s="92"/>
      <c r="Z380" s="92"/>
      <c r="AA380" s="92"/>
      <c r="AB380" s="92"/>
      <c r="AC380" s="92"/>
      <c r="AD380" s="92"/>
      <c r="AE380" s="92"/>
      <c r="AF380" s="92"/>
      <c r="AG380" s="92"/>
      <c r="AH380" s="92"/>
      <c r="AI380" s="92"/>
      <c r="AJ380" s="92"/>
      <c r="AK380" s="92"/>
      <c r="AL380" s="92"/>
      <c r="AM380" s="92"/>
      <c r="AN380" s="92"/>
      <c r="AO380" s="92"/>
      <c r="AP380" s="92"/>
      <c r="AQ380" s="92"/>
      <c r="AR380" s="92"/>
      <c r="AS380" s="92"/>
      <c r="AT380" s="92"/>
      <c r="AU380" s="92"/>
      <c r="AV380" s="92"/>
      <c r="AW380" s="92"/>
      <c r="AX380" s="92"/>
      <c r="AY380" s="92"/>
      <c r="AZ380" s="92"/>
      <c r="BA380" s="92"/>
      <c r="BB380" s="92"/>
    </row>
    <row r="381" spans="2:13" ht="24.75" customHeight="1">
      <c r="B381" s="823" t="s">
        <v>732</v>
      </c>
      <c r="C381" s="824"/>
      <c r="D381" s="824"/>
      <c r="E381" s="824"/>
      <c r="F381" s="824"/>
      <c r="G381" s="824"/>
      <c r="H381" s="824"/>
      <c r="I381" s="824"/>
      <c r="J381" s="824"/>
      <c r="K381" s="824"/>
      <c r="L381" s="824"/>
      <c r="M381" s="825"/>
    </row>
    <row r="382" spans="1:13" ht="21" customHeight="1">
      <c r="A382" s="41"/>
      <c r="B382" s="853" t="s">
        <v>13</v>
      </c>
      <c r="C382" s="854"/>
      <c r="D382" s="854"/>
      <c r="E382" s="854"/>
      <c r="F382" s="854"/>
      <c r="G382" s="854"/>
      <c r="H382" s="854"/>
      <c r="I382" s="854"/>
      <c r="J382" s="854"/>
      <c r="K382" s="854"/>
      <c r="L382" s="854"/>
      <c r="M382" s="855"/>
    </row>
    <row r="383" spans="1:13" ht="24" customHeight="1">
      <c r="A383" s="38"/>
      <c r="B383" s="708" t="s">
        <v>150</v>
      </c>
      <c r="C383" s="709"/>
      <c r="D383" s="841"/>
      <c r="E383" s="709"/>
      <c r="F383" s="709"/>
      <c r="G383" s="709"/>
      <c r="H383" s="709"/>
      <c r="I383" s="709"/>
      <c r="J383" s="709"/>
      <c r="K383" s="709"/>
      <c r="L383" s="709"/>
      <c r="M383" s="710"/>
    </row>
    <row r="384" spans="1:13" ht="144.75" customHeight="1">
      <c r="A384" s="47"/>
      <c r="B384" s="330" t="s">
        <v>693</v>
      </c>
      <c r="C384" s="233" t="s">
        <v>193</v>
      </c>
      <c r="D384" s="145" t="s">
        <v>810</v>
      </c>
      <c r="E384" s="234" t="s">
        <v>14</v>
      </c>
      <c r="F384" s="145">
        <v>88.5</v>
      </c>
      <c r="G384" s="145"/>
      <c r="H384" s="208">
        <v>93</v>
      </c>
      <c r="I384" s="145" t="s">
        <v>733</v>
      </c>
      <c r="J384" s="145" t="s">
        <v>733</v>
      </c>
      <c r="K384" s="197" t="s">
        <v>733</v>
      </c>
      <c r="L384" s="198" t="s">
        <v>733</v>
      </c>
      <c r="M384" s="331" t="s">
        <v>1314</v>
      </c>
    </row>
    <row r="385" spans="1:13" ht="52.5" customHeight="1">
      <c r="A385" s="47"/>
      <c r="B385" s="330" t="s">
        <v>194</v>
      </c>
      <c r="C385" s="233"/>
      <c r="D385" s="145" t="s">
        <v>810</v>
      </c>
      <c r="E385" s="234" t="s">
        <v>14</v>
      </c>
      <c r="F385" s="145">
        <v>2.5</v>
      </c>
      <c r="G385" s="145"/>
      <c r="H385" s="332">
        <v>5.3</v>
      </c>
      <c r="I385" s="145" t="s">
        <v>733</v>
      </c>
      <c r="J385" s="145" t="s">
        <v>733</v>
      </c>
      <c r="K385" s="197" t="s">
        <v>733</v>
      </c>
      <c r="L385" s="198" t="s">
        <v>733</v>
      </c>
      <c r="M385" s="333" t="s">
        <v>1500</v>
      </c>
    </row>
    <row r="386" spans="1:13" ht="174" customHeight="1">
      <c r="A386" s="47"/>
      <c r="B386" s="330" t="s">
        <v>195</v>
      </c>
      <c r="C386" s="233" t="s">
        <v>272</v>
      </c>
      <c r="D386" s="145" t="s">
        <v>810</v>
      </c>
      <c r="E386" s="234" t="s">
        <v>14</v>
      </c>
      <c r="F386" s="145">
        <v>5</v>
      </c>
      <c r="G386" s="145"/>
      <c r="H386" s="145">
        <v>8</v>
      </c>
      <c r="I386" s="145" t="s">
        <v>733</v>
      </c>
      <c r="J386" s="145" t="s">
        <v>733</v>
      </c>
      <c r="K386" s="197" t="s">
        <v>733</v>
      </c>
      <c r="L386" s="198" t="s">
        <v>733</v>
      </c>
      <c r="M386" s="333" t="s">
        <v>1501</v>
      </c>
    </row>
    <row r="387" spans="1:13" ht="79.5" customHeight="1">
      <c r="A387" s="47"/>
      <c r="B387" s="330" t="s">
        <v>197</v>
      </c>
      <c r="C387" s="233" t="s">
        <v>193</v>
      </c>
      <c r="D387" s="145" t="s">
        <v>807</v>
      </c>
      <c r="E387" s="234" t="s">
        <v>14</v>
      </c>
      <c r="F387" s="145">
        <v>99.2</v>
      </c>
      <c r="G387" s="145"/>
      <c r="H387" s="145">
        <v>99.2</v>
      </c>
      <c r="I387" s="145" t="s">
        <v>733</v>
      </c>
      <c r="J387" s="145" t="s">
        <v>733</v>
      </c>
      <c r="K387" s="197" t="s">
        <v>733</v>
      </c>
      <c r="L387" s="198" t="s">
        <v>733</v>
      </c>
      <c r="M387" s="333" t="s">
        <v>1491</v>
      </c>
    </row>
    <row r="388" spans="1:13" ht="78.75" customHeight="1">
      <c r="A388" s="47"/>
      <c r="B388" s="330" t="s">
        <v>198</v>
      </c>
      <c r="C388" s="145" t="s">
        <v>193</v>
      </c>
      <c r="D388" s="145" t="s">
        <v>810</v>
      </c>
      <c r="E388" s="219" t="s">
        <v>14</v>
      </c>
      <c r="F388" s="145">
        <v>64.17</v>
      </c>
      <c r="G388" s="145"/>
      <c r="H388" s="145">
        <v>64.18</v>
      </c>
      <c r="I388" s="145" t="s">
        <v>733</v>
      </c>
      <c r="J388" s="145" t="s">
        <v>733</v>
      </c>
      <c r="K388" s="197" t="s">
        <v>733</v>
      </c>
      <c r="L388" s="198" t="s">
        <v>733</v>
      </c>
      <c r="M388" s="237" t="s">
        <v>1502</v>
      </c>
    </row>
    <row r="389" spans="1:13" ht="81" customHeight="1">
      <c r="A389" s="47"/>
      <c r="B389" s="330" t="s">
        <v>199</v>
      </c>
      <c r="C389" s="145" t="s">
        <v>193</v>
      </c>
      <c r="D389" s="145" t="s">
        <v>810</v>
      </c>
      <c r="E389" s="219" t="s">
        <v>14</v>
      </c>
      <c r="F389" s="145">
        <v>34.7</v>
      </c>
      <c r="G389" s="145"/>
      <c r="H389" s="145">
        <v>35.8</v>
      </c>
      <c r="I389" s="145" t="s">
        <v>733</v>
      </c>
      <c r="J389" s="145" t="s">
        <v>733</v>
      </c>
      <c r="K389" s="197" t="s">
        <v>733</v>
      </c>
      <c r="L389" s="198" t="s">
        <v>733</v>
      </c>
      <c r="M389" s="237" t="s">
        <v>1503</v>
      </c>
    </row>
    <row r="390" spans="1:13" ht="64.5" customHeight="1">
      <c r="A390" s="47"/>
      <c r="B390" s="330" t="s">
        <v>200</v>
      </c>
      <c r="C390" s="145" t="s">
        <v>193</v>
      </c>
      <c r="D390" s="145" t="s">
        <v>810</v>
      </c>
      <c r="E390" s="219" t="s">
        <v>14</v>
      </c>
      <c r="F390" s="145">
        <v>20.4</v>
      </c>
      <c r="G390" s="145"/>
      <c r="H390" s="145">
        <v>18.2</v>
      </c>
      <c r="I390" s="145" t="s">
        <v>733</v>
      </c>
      <c r="J390" s="145" t="s">
        <v>733</v>
      </c>
      <c r="K390" s="197" t="s">
        <v>733</v>
      </c>
      <c r="L390" s="198" t="s">
        <v>733</v>
      </c>
      <c r="M390" s="237" t="s">
        <v>1504</v>
      </c>
    </row>
    <row r="391" spans="1:13" ht="71.25" customHeight="1">
      <c r="A391" s="47"/>
      <c r="B391" s="330" t="s">
        <v>201</v>
      </c>
      <c r="C391" s="145" t="s">
        <v>193</v>
      </c>
      <c r="D391" s="145" t="s">
        <v>810</v>
      </c>
      <c r="E391" s="219" t="s">
        <v>14</v>
      </c>
      <c r="F391" s="145">
        <v>57.9</v>
      </c>
      <c r="G391" s="145"/>
      <c r="H391" s="208">
        <v>58</v>
      </c>
      <c r="I391" s="145" t="s">
        <v>733</v>
      </c>
      <c r="J391" s="145" t="s">
        <v>733</v>
      </c>
      <c r="K391" s="197" t="s">
        <v>733</v>
      </c>
      <c r="L391" s="198" t="s">
        <v>733</v>
      </c>
      <c r="M391" s="237" t="s">
        <v>1492</v>
      </c>
    </row>
    <row r="392" spans="1:13" ht="83.25" customHeight="1">
      <c r="A392" s="47"/>
      <c r="B392" s="330" t="s">
        <v>202</v>
      </c>
      <c r="C392" s="145" t="s">
        <v>193</v>
      </c>
      <c r="D392" s="145" t="s">
        <v>802</v>
      </c>
      <c r="E392" s="219" t="s">
        <v>73</v>
      </c>
      <c r="F392" s="145">
        <v>8.8</v>
      </c>
      <c r="G392" s="145"/>
      <c r="H392" s="145">
        <v>10.6</v>
      </c>
      <c r="I392" s="145" t="s">
        <v>733</v>
      </c>
      <c r="J392" s="145" t="s">
        <v>733</v>
      </c>
      <c r="K392" s="197" t="s">
        <v>733</v>
      </c>
      <c r="L392" s="198" t="s">
        <v>733</v>
      </c>
      <c r="M392" s="396" t="s">
        <v>1403</v>
      </c>
    </row>
    <row r="393" spans="1:13" ht="100.5" customHeight="1">
      <c r="A393" s="47"/>
      <c r="B393" s="330" t="s">
        <v>203</v>
      </c>
      <c r="C393" s="145" t="s">
        <v>193</v>
      </c>
      <c r="D393" s="145" t="s">
        <v>811</v>
      </c>
      <c r="E393" s="219" t="s">
        <v>73</v>
      </c>
      <c r="F393" s="208">
        <v>88</v>
      </c>
      <c r="G393" s="145"/>
      <c r="H393" s="208">
        <v>88</v>
      </c>
      <c r="I393" s="145" t="s">
        <v>733</v>
      </c>
      <c r="J393" s="145" t="s">
        <v>733</v>
      </c>
      <c r="K393" s="197" t="s">
        <v>733</v>
      </c>
      <c r="L393" s="198" t="s">
        <v>733</v>
      </c>
      <c r="M393" s="396" t="s">
        <v>1404</v>
      </c>
    </row>
    <row r="394" spans="1:13" ht="18.75" customHeight="1">
      <c r="A394" s="38"/>
      <c r="B394" s="708" t="s">
        <v>3</v>
      </c>
      <c r="C394" s="709"/>
      <c r="D394" s="709"/>
      <c r="E394" s="709"/>
      <c r="F394" s="709"/>
      <c r="G394" s="709"/>
      <c r="H394" s="709"/>
      <c r="I394" s="709"/>
      <c r="J394" s="709"/>
      <c r="K394" s="709"/>
      <c r="L394" s="709"/>
      <c r="M394" s="710"/>
    </row>
    <row r="395" spans="1:13" ht="83.25" customHeight="1">
      <c r="A395" s="24"/>
      <c r="B395" s="334" t="s">
        <v>15</v>
      </c>
      <c r="C395" s="24" t="s">
        <v>1</v>
      </c>
      <c r="D395" s="24"/>
      <c r="E395" s="152" t="s">
        <v>14</v>
      </c>
      <c r="F395" s="27" t="s">
        <v>733</v>
      </c>
      <c r="G395" s="27" t="s">
        <v>733</v>
      </c>
      <c r="H395" s="27" t="s">
        <v>733</v>
      </c>
      <c r="I395" s="27">
        <v>0.1</v>
      </c>
      <c r="J395" s="27">
        <v>0.177</v>
      </c>
      <c r="K395" s="27" t="s">
        <v>8</v>
      </c>
      <c r="L395" s="34" t="s">
        <v>1315</v>
      </c>
      <c r="M395" s="65" t="s">
        <v>1505</v>
      </c>
    </row>
    <row r="396" spans="1:13" ht="162.75" customHeight="1">
      <c r="A396" s="24"/>
      <c r="B396" s="334" t="s">
        <v>863</v>
      </c>
      <c r="C396" s="24" t="s">
        <v>1</v>
      </c>
      <c r="D396" s="24"/>
      <c r="E396" s="152" t="s">
        <v>16</v>
      </c>
      <c r="F396" s="27" t="s">
        <v>733</v>
      </c>
      <c r="G396" s="27" t="s">
        <v>733</v>
      </c>
      <c r="H396" s="27" t="s">
        <v>733</v>
      </c>
      <c r="I396" s="27">
        <v>34.6</v>
      </c>
      <c r="J396" s="27">
        <v>28.7</v>
      </c>
      <c r="K396" s="27" t="s">
        <v>7</v>
      </c>
      <c r="L396" s="34" t="s">
        <v>1316</v>
      </c>
      <c r="M396" s="65" t="s">
        <v>1493</v>
      </c>
    </row>
    <row r="397" spans="1:13" ht="51" customHeight="1">
      <c r="A397" s="24"/>
      <c r="B397" s="334" t="s">
        <v>17</v>
      </c>
      <c r="C397" s="24" t="s">
        <v>18</v>
      </c>
      <c r="D397" s="24"/>
      <c r="E397" s="152" t="s">
        <v>16</v>
      </c>
      <c r="F397" s="30" t="s">
        <v>733</v>
      </c>
      <c r="G397" s="30" t="s">
        <v>733</v>
      </c>
      <c r="H397" s="30" t="s">
        <v>733</v>
      </c>
      <c r="I397" s="857" t="s">
        <v>96</v>
      </c>
      <c r="J397" s="857"/>
      <c r="K397" s="857"/>
      <c r="L397" s="857"/>
      <c r="M397" s="649" t="s">
        <v>1712</v>
      </c>
    </row>
    <row r="398" spans="1:13" ht="70.5" customHeight="1">
      <c r="A398" s="24"/>
      <c r="B398" s="334" t="s">
        <v>717</v>
      </c>
      <c r="C398" s="24" t="s">
        <v>1</v>
      </c>
      <c r="D398" s="24"/>
      <c r="E398" s="152" t="s">
        <v>16</v>
      </c>
      <c r="F398" s="142" t="s">
        <v>733</v>
      </c>
      <c r="G398" s="142" t="s">
        <v>733</v>
      </c>
      <c r="H398" s="27" t="s">
        <v>733</v>
      </c>
      <c r="I398" s="142">
        <v>269.3</v>
      </c>
      <c r="J398" s="27">
        <v>259.255</v>
      </c>
      <c r="K398" s="27" t="s">
        <v>8</v>
      </c>
      <c r="L398" s="34" t="s">
        <v>1317</v>
      </c>
      <c r="M398" s="65" t="s">
        <v>1494</v>
      </c>
    </row>
    <row r="399" spans="1:13" ht="48.75" customHeight="1">
      <c r="A399" s="677"/>
      <c r="B399" s="832" t="s">
        <v>19</v>
      </c>
      <c r="C399" s="677" t="s">
        <v>1</v>
      </c>
      <c r="D399" s="677"/>
      <c r="E399" s="675" t="s">
        <v>16</v>
      </c>
      <c r="F399" s="314" t="s">
        <v>733</v>
      </c>
      <c r="G399" s="62" t="s">
        <v>733</v>
      </c>
      <c r="H399" s="62" t="s">
        <v>733</v>
      </c>
      <c r="I399" s="142">
        <v>5222.1</v>
      </c>
      <c r="J399" s="27">
        <v>5222.1</v>
      </c>
      <c r="K399" s="27" t="s">
        <v>7</v>
      </c>
      <c r="L399" s="34" t="s">
        <v>1318</v>
      </c>
      <c r="M399" s="681" t="s">
        <v>1495</v>
      </c>
    </row>
    <row r="400" spans="1:13" ht="52.5" customHeight="1">
      <c r="A400" s="678"/>
      <c r="B400" s="833"/>
      <c r="C400" s="678"/>
      <c r="D400" s="678"/>
      <c r="E400" s="676"/>
      <c r="F400" s="142" t="s">
        <v>733</v>
      </c>
      <c r="G400" s="41" t="s">
        <v>733</v>
      </c>
      <c r="H400" s="142" t="s">
        <v>733</v>
      </c>
      <c r="I400" s="142">
        <v>4468.5</v>
      </c>
      <c r="J400" s="27">
        <v>4468.3</v>
      </c>
      <c r="K400" s="28" t="s">
        <v>8</v>
      </c>
      <c r="L400" s="34" t="s">
        <v>1319</v>
      </c>
      <c r="M400" s="682"/>
    </row>
    <row r="401" spans="1:13" ht="53.25" customHeight="1">
      <c r="A401" s="50"/>
      <c r="B401" s="334" t="s">
        <v>20</v>
      </c>
      <c r="C401" s="24" t="s">
        <v>1</v>
      </c>
      <c r="D401" s="24"/>
      <c r="E401" s="152" t="s">
        <v>16</v>
      </c>
      <c r="F401" s="142" t="s">
        <v>733</v>
      </c>
      <c r="G401" s="142" t="s">
        <v>733</v>
      </c>
      <c r="H401" s="27" t="s">
        <v>733</v>
      </c>
      <c r="I401" s="142">
        <v>0.3</v>
      </c>
      <c r="J401" s="27">
        <v>0.399</v>
      </c>
      <c r="K401" s="28" t="s">
        <v>8</v>
      </c>
      <c r="L401" s="34" t="s">
        <v>237</v>
      </c>
      <c r="M401" s="65" t="s">
        <v>1709</v>
      </c>
    </row>
    <row r="402" spans="1:13" ht="65.25" customHeight="1">
      <c r="A402" s="24"/>
      <c r="B402" s="334" t="s">
        <v>21</v>
      </c>
      <c r="C402" s="24" t="s">
        <v>1</v>
      </c>
      <c r="D402" s="24"/>
      <c r="E402" s="152" t="s">
        <v>22</v>
      </c>
      <c r="F402" s="142" t="s">
        <v>733</v>
      </c>
      <c r="G402" s="142" t="s">
        <v>733</v>
      </c>
      <c r="H402" s="27" t="s">
        <v>733</v>
      </c>
      <c r="I402" s="142">
        <v>0.1</v>
      </c>
      <c r="J402" s="27">
        <v>0.1</v>
      </c>
      <c r="K402" s="28" t="s">
        <v>8</v>
      </c>
      <c r="L402" s="34" t="s">
        <v>237</v>
      </c>
      <c r="M402" s="65" t="s">
        <v>1496</v>
      </c>
    </row>
    <row r="403" spans="1:13" ht="85.5" customHeight="1">
      <c r="A403" s="50"/>
      <c r="B403" s="334" t="s">
        <v>23</v>
      </c>
      <c r="C403" s="24" t="s">
        <v>864</v>
      </c>
      <c r="D403" s="24"/>
      <c r="E403" s="152" t="s">
        <v>14</v>
      </c>
      <c r="F403" s="142" t="s">
        <v>733</v>
      </c>
      <c r="G403" s="142" t="s">
        <v>733</v>
      </c>
      <c r="H403" s="142" t="s">
        <v>733</v>
      </c>
      <c r="I403" s="857" t="s">
        <v>96</v>
      </c>
      <c r="J403" s="857"/>
      <c r="K403" s="857"/>
      <c r="L403" s="857"/>
      <c r="M403" s="650" t="s">
        <v>1702</v>
      </c>
    </row>
    <row r="404" spans="1:13" ht="52.5" customHeight="1">
      <c r="A404" s="50"/>
      <c r="B404" s="334" t="s">
        <v>24</v>
      </c>
      <c r="C404" s="24" t="s">
        <v>25</v>
      </c>
      <c r="D404" s="24"/>
      <c r="E404" s="152" t="s">
        <v>16</v>
      </c>
      <c r="F404" s="142" t="s">
        <v>733</v>
      </c>
      <c r="G404" s="142" t="s">
        <v>733</v>
      </c>
      <c r="H404" s="142" t="s">
        <v>733</v>
      </c>
      <c r="I404" s="857" t="s">
        <v>96</v>
      </c>
      <c r="J404" s="857"/>
      <c r="K404" s="857"/>
      <c r="L404" s="857"/>
      <c r="M404" s="651" t="s">
        <v>1703</v>
      </c>
    </row>
    <row r="405" spans="1:13" ht="153" customHeight="1">
      <c r="A405" s="24"/>
      <c r="B405" s="334" t="s">
        <v>26</v>
      </c>
      <c r="C405" s="24" t="s">
        <v>11</v>
      </c>
      <c r="D405" s="24"/>
      <c r="E405" s="152" t="s">
        <v>16</v>
      </c>
      <c r="F405" s="142" t="s">
        <v>733</v>
      </c>
      <c r="G405" s="142" t="s">
        <v>733</v>
      </c>
      <c r="H405" s="142" t="s">
        <v>733</v>
      </c>
      <c r="I405" s="857" t="s">
        <v>96</v>
      </c>
      <c r="J405" s="857"/>
      <c r="K405" s="857"/>
      <c r="L405" s="857"/>
      <c r="M405" s="51" t="s">
        <v>1497</v>
      </c>
    </row>
    <row r="406" spans="1:13" ht="51.75" customHeight="1">
      <c r="A406" s="50"/>
      <c r="B406" s="334" t="s">
        <v>868</v>
      </c>
      <c r="C406" s="24"/>
      <c r="D406" s="24"/>
      <c r="E406" s="152"/>
      <c r="F406" s="142" t="s">
        <v>733</v>
      </c>
      <c r="G406" s="142" t="s">
        <v>733</v>
      </c>
      <c r="H406" s="142" t="s">
        <v>733</v>
      </c>
      <c r="I406" s="254"/>
      <c r="J406" s="254"/>
      <c r="K406" s="254"/>
      <c r="L406" s="254"/>
      <c r="M406" s="834" t="s">
        <v>1506</v>
      </c>
    </row>
    <row r="407" spans="1:13" ht="48" customHeight="1">
      <c r="A407" s="50"/>
      <c r="B407" s="154" t="s">
        <v>869</v>
      </c>
      <c r="C407" s="24" t="s">
        <v>1</v>
      </c>
      <c r="D407" s="24"/>
      <c r="E407" s="152" t="s">
        <v>16</v>
      </c>
      <c r="F407" s="30" t="s">
        <v>733</v>
      </c>
      <c r="G407" s="30" t="s">
        <v>733</v>
      </c>
      <c r="H407" s="30" t="s">
        <v>733</v>
      </c>
      <c r="I407" s="30">
        <v>35.4</v>
      </c>
      <c r="J407" s="29">
        <v>44.473</v>
      </c>
      <c r="K407" s="28" t="s">
        <v>8</v>
      </c>
      <c r="L407" s="34" t="s">
        <v>237</v>
      </c>
      <c r="M407" s="835"/>
    </row>
    <row r="408" spans="1:13" ht="78.75" customHeight="1">
      <c r="A408" s="50"/>
      <c r="B408" s="154" t="s">
        <v>870</v>
      </c>
      <c r="C408" s="24" t="s">
        <v>1</v>
      </c>
      <c r="D408" s="24"/>
      <c r="E408" s="152" t="s">
        <v>16</v>
      </c>
      <c r="F408" s="30" t="s">
        <v>733</v>
      </c>
      <c r="G408" s="30" t="s">
        <v>733</v>
      </c>
      <c r="H408" s="30" t="s">
        <v>733</v>
      </c>
      <c r="I408" s="30">
        <v>17.7</v>
      </c>
      <c r="J408" s="29">
        <v>17.65</v>
      </c>
      <c r="K408" s="28" t="s">
        <v>8</v>
      </c>
      <c r="L408" s="34" t="s">
        <v>237</v>
      </c>
      <c r="M408" s="51" t="s">
        <v>1507</v>
      </c>
    </row>
    <row r="409" spans="1:13" ht="102.75" customHeight="1">
      <c r="A409" s="50"/>
      <c r="B409" s="154" t="s">
        <v>871</v>
      </c>
      <c r="C409" s="24" t="s">
        <v>1</v>
      </c>
      <c r="D409" s="24"/>
      <c r="E409" s="152" t="s">
        <v>16</v>
      </c>
      <c r="F409" s="30" t="s">
        <v>733</v>
      </c>
      <c r="G409" s="30" t="s">
        <v>733</v>
      </c>
      <c r="H409" s="30" t="s">
        <v>733</v>
      </c>
      <c r="I409" s="30">
        <v>31.6</v>
      </c>
      <c r="J409" s="29">
        <v>31.6</v>
      </c>
      <c r="K409" s="28" t="s">
        <v>8</v>
      </c>
      <c r="L409" s="34" t="s">
        <v>237</v>
      </c>
      <c r="M409" s="51" t="s">
        <v>1508</v>
      </c>
    </row>
    <row r="410" spans="1:13" ht="123" customHeight="1">
      <c r="A410" s="50"/>
      <c r="B410" s="154" t="s">
        <v>872</v>
      </c>
      <c r="C410" s="24" t="s">
        <v>1</v>
      </c>
      <c r="D410" s="24"/>
      <c r="E410" s="152" t="s">
        <v>16</v>
      </c>
      <c r="F410" s="30" t="s">
        <v>733</v>
      </c>
      <c r="G410" s="30" t="s">
        <v>733</v>
      </c>
      <c r="H410" s="30" t="s">
        <v>733</v>
      </c>
      <c r="I410" s="30">
        <v>68.1</v>
      </c>
      <c r="J410" s="29">
        <v>64.736</v>
      </c>
      <c r="K410" s="28" t="s">
        <v>8</v>
      </c>
      <c r="L410" s="34" t="s">
        <v>237</v>
      </c>
      <c r="M410" s="51" t="s">
        <v>1509</v>
      </c>
    </row>
    <row r="411" spans="1:13" ht="102" customHeight="1">
      <c r="A411" s="50"/>
      <c r="B411" s="155" t="s">
        <v>873</v>
      </c>
      <c r="C411" s="24" t="s">
        <v>1</v>
      </c>
      <c r="D411" s="24"/>
      <c r="E411" s="152" t="s">
        <v>16</v>
      </c>
      <c r="F411" s="30"/>
      <c r="G411" s="30" t="s">
        <v>733</v>
      </c>
      <c r="H411" s="30" t="s">
        <v>733</v>
      </c>
      <c r="I411" s="30">
        <v>112.9</v>
      </c>
      <c r="J411" s="29">
        <v>100.581</v>
      </c>
      <c r="K411" s="28" t="s">
        <v>8</v>
      </c>
      <c r="L411" s="34" t="s">
        <v>237</v>
      </c>
      <c r="M411" s="51" t="s">
        <v>1510</v>
      </c>
    </row>
    <row r="412" spans="1:13" ht="33.75" customHeight="1">
      <c r="A412" s="50"/>
      <c r="B412" s="336" t="s">
        <v>27</v>
      </c>
      <c r="C412" s="24" t="s">
        <v>1</v>
      </c>
      <c r="D412" s="24"/>
      <c r="E412" s="152" t="s">
        <v>16</v>
      </c>
      <c r="F412" s="254"/>
      <c r="G412" s="254"/>
      <c r="H412" s="254"/>
      <c r="I412" s="857" t="s">
        <v>133</v>
      </c>
      <c r="J412" s="857"/>
      <c r="K412" s="857"/>
      <c r="L412" s="857"/>
      <c r="M412" s="651" t="s">
        <v>1710</v>
      </c>
    </row>
    <row r="413" spans="1:13" ht="53.25" customHeight="1">
      <c r="A413" s="50"/>
      <c r="B413" s="336" t="s">
        <v>87</v>
      </c>
      <c r="C413" s="50" t="s">
        <v>1</v>
      </c>
      <c r="D413" s="50"/>
      <c r="E413" s="245" t="s">
        <v>16</v>
      </c>
      <c r="F413" s="142" t="s">
        <v>733</v>
      </c>
      <c r="G413" s="142" t="s">
        <v>733</v>
      </c>
      <c r="H413" s="142" t="s">
        <v>733</v>
      </c>
      <c r="I413" s="142">
        <v>475.3</v>
      </c>
      <c r="J413" s="142">
        <f>442.868+32.48</f>
        <v>475.348</v>
      </c>
      <c r="K413" s="24" t="s">
        <v>8</v>
      </c>
      <c r="L413" s="34" t="s">
        <v>237</v>
      </c>
      <c r="M413" s="51" t="s">
        <v>1511</v>
      </c>
    </row>
    <row r="414" spans="1:13" ht="54" customHeight="1">
      <c r="A414" s="50"/>
      <c r="B414" s="334" t="s">
        <v>86</v>
      </c>
      <c r="C414" s="24" t="s">
        <v>1</v>
      </c>
      <c r="D414" s="24"/>
      <c r="E414" s="152" t="s">
        <v>14</v>
      </c>
      <c r="F414" s="254"/>
      <c r="G414" s="254"/>
      <c r="H414" s="254"/>
      <c r="I414" s="857" t="s">
        <v>133</v>
      </c>
      <c r="J414" s="857"/>
      <c r="K414" s="857"/>
      <c r="L414" s="857"/>
      <c r="M414" s="51" t="s">
        <v>1512</v>
      </c>
    </row>
    <row r="415" spans="1:13" ht="35.25" customHeight="1">
      <c r="A415" s="50"/>
      <c r="B415" s="334" t="s">
        <v>866</v>
      </c>
      <c r="C415" s="24" t="s">
        <v>1</v>
      </c>
      <c r="D415" s="24"/>
      <c r="E415" s="245" t="s">
        <v>16</v>
      </c>
      <c r="F415" s="142" t="s">
        <v>733</v>
      </c>
      <c r="G415" s="142" t="s">
        <v>733</v>
      </c>
      <c r="H415" s="142" t="s">
        <v>733</v>
      </c>
      <c r="I415" s="142">
        <v>0.8</v>
      </c>
      <c r="J415" s="142">
        <v>0.8</v>
      </c>
      <c r="K415" s="24" t="s">
        <v>8</v>
      </c>
      <c r="L415" s="34" t="s">
        <v>237</v>
      </c>
      <c r="M415" s="51" t="s">
        <v>1708</v>
      </c>
    </row>
    <row r="416" spans="1:13" ht="40.5" customHeight="1">
      <c r="A416" s="50"/>
      <c r="B416" s="334" t="s">
        <v>867</v>
      </c>
      <c r="C416" s="24" t="s">
        <v>1</v>
      </c>
      <c r="D416" s="24"/>
      <c r="E416" s="245" t="s">
        <v>16</v>
      </c>
      <c r="F416" s="142" t="s">
        <v>733</v>
      </c>
      <c r="G416" s="142" t="s">
        <v>733</v>
      </c>
      <c r="H416" s="142" t="s">
        <v>733</v>
      </c>
      <c r="I416" s="142">
        <v>10</v>
      </c>
      <c r="J416" s="142">
        <v>10</v>
      </c>
      <c r="K416" s="24" t="s">
        <v>8</v>
      </c>
      <c r="L416" s="34" t="s">
        <v>237</v>
      </c>
      <c r="M416" s="51" t="s">
        <v>1711</v>
      </c>
    </row>
    <row r="417" spans="1:13" ht="50.25" customHeight="1">
      <c r="A417" s="50"/>
      <c r="B417" s="334" t="s">
        <v>865</v>
      </c>
      <c r="C417" s="24" t="s">
        <v>4</v>
      </c>
      <c r="D417" s="24"/>
      <c r="E417" s="152" t="s">
        <v>16</v>
      </c>
      <c r="F417" s="30" t="s">
        <v>733</v>
      </c>
      <c r="G417" s="30" t="s">
        <v>733</v>
      </c>
      <c r="H417" s="30" t="s">
        <v>733</v>
      </c>
      <c r="I417" s="856" t="s">
        <v>96</v>
      </c>
      <c r="J417" s="856"/>
      <c r="K417" s="856"/>
      <c r="L417" s="856"/>
      <c r="M417" s="651" t="s">
        <v>1707</v>
      </c>
    </row>
    <row r="418" spans="1:13" ht="102" customHeight="1">
      <c r="A418" s="50"/>
      <c r="B418" s="337" t="s">
        <v>28</v>
      </c>
      <c r="C418" s="24" t="s">
        <v>29</v>
      </c>
      <c r="D418" s="24"/>
      <c r="E418" s="152" t="s">
        <v>14</v>
      </c>
      <c r="F418" s="30" t="s">
        <v>733</v>
      </c>
      <c r="G418" s="30" t="s">
        <v>733</v>
      </c>
      <c r="H418" s="30" t="s">
        <v>733</v>
      </c>
      <c r="I418" s="856" t="s">
        <v>96</v>
      </c>
      <c r="J418" s="856"/>
      <c r="K418" s="856"/>
      <c r="L418" s="856"/>
      <c r="M418" s="635" t="s">
        <v>1498</v>
      </c>
    </row>
    <row r="419" spans="1:13" ht="123" customHeight="1">
      <c r="A419" s="50"/>
      <c r="B419" s="334" t="s">
        <v>30</v>
      </c>
      <c r="C419" s="24" t="s">
        <v>31</v>
      </c>
      <c r="D419" s="24"/>
      <c r="E419" s="152" t="s">
        <v>14</v>
      </c>
      <c r="F419" s="30" t="s">
        <v>733</v>
      </c>
      <c r="G419" s="30" t="s">
        <v>733</v>
      </c>
      <c r="H419" s="30" t="s">
        <v>733</v>
      </c>
      <c r="I419" s="856" t="s">
        <v>96</v>
      </c>
      <c r="J419" s="856"/>
      <c r="K419" s="856"/>
      <c r="L419" s="856"/>
      <c r="M419" s="51" t="s">
        <v>1499</v>
      </c>
    </row>
    <row r="420" spans="1:13" ht="147" customHeight="1">
      <c r="A420" s="50"/>
      <c r="B420" s="156" t="s">
        <v>159</v>
      </c>
      <c r="C420" s="152" t="s">
        <v>1</v>
      </c>
      <c r="D420" s="152"/>
      <c r="E420" s="152" t="s">
        <v>73</v>
      </c>
      <c r="F420" s="152" t="s">
        <v>733</v>
      </c>
      <c r="G420" s="152" t="s">
        <v>733</v>
      </c>
      <c r="H420" s="152" t="s">
        <v>733</v>
      </c>
      <c r="I420" s="152">
        <v>0.15</v>
      </c>
      <c r="J420" s="152">
        <v>0.15</v>
      </c>
      <c r="K420" s="28" t="s">
        <v>8</v>
      </c>
      <c r="L420" s="47" t="s">
        <v>4</v>
      </c>
      <c r="M420" s="162" t="s">
        <v>1405</v>
      </c>
    </row>
    <row r="421" spans="1:13" ht="126.75" customHeight="1">
      <c r="A421" s="50">
        <v>148</v>
      </c>
      <c r="B421" s="156" t="s">
        <v>74</v>
      </c>
      <c r="C421" s="152" t="s">
        <v>1</v>
      </c>
      <c r="D421" s="152"/>
      <c r="E421" s="152" t="s">
        <v>73</v>
      </c>
      <c r="F421" s="152" t="s">
        <v>733</v>
      </c>
      <c r="G421" s="152" t="s">
        <v>733</v>
      </c>
      <c r="H421" s="152" t="s">
        <v>733</v>
      </c>
      <c r="I421" s="152">
        <v>3.4</v>
      </c>
      <c r="J421" s="152">
        <v>3.5</v>
      </c>
      <c r="K421" s="28" t="s">
        <v>8</v>
      </c>
      <c r="L421" s="47" t="s">
        <v>4</v>
      </c>
      <c r="M421" s="338" t="s">
        <v>1406</v>
      </c>
    </row>
    <row r="422" spans="1:13" ht="87" customHeight="1">
      <c r="A422" s="50">
        <v>149</v>
      </c>
      <c r="B422" s="156" t="s">
        <v>82</v>
      </c>
      <c r="C422" s="152" t="s">
        <v>1</v>
      </c>
      <c r="D422" s="152"/>
      <c r="E422" s="152" t="s">
        <v>73</v>
      </c>
      <c r="F422" s="152" t="s">
        <v>733</v>
      </c>
      <c r="G422" s="152" t="s">
        <v>733</v>
      </c>
      <c r="H422" s="152" t="s">
        <v>733</v>
      </c>
      <c r="I422" s="152">
        <v>3.4</v>
      </c>
      <c r="J422" s="158">
        <v>4</v>
      </c>
      <c r="K422" s="28" t="s">
        <v>8</v>
      </c>
      <c r="L422" s="47" t="s">
        <v>4</v>
      </c>
      <c r="M422" s="338" t="s">
        <v>1407</v>
      </c>
    </row>
    <row r="423" spans="1:13" ht="48.75" customHeight="1">
      <c r="A423" s="50">
        <v>150</v>
      </c>
      <c r="B423" s="154" t="s">
        <v>58</v>
      </c>
      <c r="C423" s="24" t="s">
        <v>1</v>
      </c>
      <c r="D423" s="24"/>
      <c r="E423" s="152" t="s">
        <v>73</v>
      </c>
      <c r="F423" s="152" t="s">
        <v>733</v>
      </c>
      <c r="G423" s="152" t="s">
        <v>733</v>
      </c>
      <c r="H423" s="152" t="s">
        <v>733</v>
      </c>
      <c r="I423" s="142">
        <v>34</v>
      </c>
      <c r="J423" s="27">
        <v>34</v>
      </c>
      <c r="K423" s="28" t="s">
        <v>8</v>
      </c>
      <c r="L423" s="47" t="s">
        <v>4</v>
      </c>
      <c r="M423" s="338" t="s">
        <v>1408</v>
      </c>
    </row>
    <row r="424" spans="1:13" ht="102" customHeight="1">
      <c r="A424" s="50">
        <v>151</v>
      </c>
      <c r="B424" s="154" t="s">
        <v>59</v>
      </c>
      <c r="C424" s="24" t="s">
        <v>1</v>
      </c>
      <c r="D424" s="24"/>
      <c r="E424" s="152" t="s">
        <v>73</v>
      </c>
      <c r="F424" s="152" t="s">
        <v>733</v>
      </c>
      <c r="G424" s="152" t="s">
        <v>733</v>
      </c>
      <c r="H424" s="152" t="s">
        <v>733</v>
      </c>
      <c r="I424" s="142">
        <v>1.4</v>
      </c>
      <c r="J424" s="27">
        <v>1.4</v>
      </c>
      <c r="K424" s="28" t="s">
        <v>8</v>
      </c>
      <c r="L424" s="47" t="s">
        <v>4</v>
      </c>
      <c r="M424" s="338" t="s">
        <v>1410</v>
      </c>
    </row>
    <row r="425" spans="1:13" ht="84" customHeight="1">
      <c r="A425" s="50">
        <v>152</v>
      </c>
      <c r="B425" s="154" t="s">
        <v>60</v>
      </c>
      <c r="C425" s="24" t="s">
        <v>1</v>
      </c>
      <c r="D425" s="24"/>
      <c r="E425" s="152" t="s">
        <v>73</v>
      </c>
      <c r="F425" s="152" t="s">
        <v>733</v>
      </c>
      <c r="G425" s="152" t="s">
        <v>733</v>
      </c>
      <c r="H425" s="152" t="s">
        <v>733</v>
      </c>
      <c r="I425" s="142">
        <v>1.1</v>
      </c>
      <c r="J425" s="27">
        <v>1.1</v>
      </c>
      <c r="K425" s="28" t="s">
        <v>8</v>
      </c>
      <c r="L425" s="47" t="s">
        <v>4</v>
      </c>
      <c r="M425" s="338" t="s">
        <v>1409</v>
      </c>
    </row>
    <row r="426" spans="1:13" ht="174.75" customHeight="1">
      <c r="A426" s="50">
        <v>153</v>
      </c>
      <c r="B426" s="154" t="s">
        <v>176</v>
      </c>
      <c r="C426" s="24" t="s">
        <v>1</v>
      </c>
      <c r="D426" s="24"/>
      <c r="E426" s="152" t="s">
        <v>73</v>
      </c>
      <c r="F426" s="152" t="s">
        <v>733</v>
      </c>
      <c r="G426" s="152" t="s">
        <v>733</v>
      </c>
      <c r="H426" s="152" t="s">
        <v>733</v>
      </c>
      <c r="I426" s="142">
        <v>3.9</v>
      </c>
      <c r="J426" s="27">
        <v>1.8</v>
      </c>
      <c r="K426" s="28" t="s">
        <v>8</v>
      </c>
      <c r="L426" s="47" t="s">
        <v>4</v>
      </c>
      <c r="M426" s="338" t="s">
        <v>1411</v>
      </c>
    </row>
    <row r="427" spans="1:13" ht="44.25" customHeight="1">
      <c r="A427" s="50"/>
      <c r="B427" s="85" t="s">
        <v>1448</v>
      </c>
      <c r="C427" s="24" t="s">
        <v>1</v>
      </c>
      <c r="D427" s="24"/>
      <c r="E427" s="152" t="s">
        <v>1449</v>
      </c>
      <c r="F427" s="152" t="s">
        <v>733</v>
      </c>
      <c r="G427" s="152" t="s">
        <v>733</v>
      </c>
      <c r="H427" s="152" t="s">
        <v>733</v>
      </c>
      <c r="I427" s="142">
        <v>561.8</v>
      </c>
      <c r="J427" s="27">
        <v>561.8</v>
      </c>
      <c r="K427" s="28" t="s">
        <v>5</v>
      </c>
      <c r="L427" s="47" t="s">
        <v>4</v>
      </c>
      <c r="M427" s="338" t="s">
        <v>1450</v>
      </c>
    </row>
    <row r="428" spans="1:13" ht="19.5" customHeight="1">
      <c r="A428" s="41"/>
      <c r="B428" s="118" t="s">
        <v>1320</v>
      </c>
      <c r="C428" s="200"/>
      <c r="D428" s="185"/>
      <c r="E428" s="278"/>
      <c r="F428" s="278"/>
      <c r="G428" s="278"/>
      <c r="H428" s="278"/>
      <c r="I428" s="220">
        <f>SUM(I429:I431)</f>
        <v>11355.949999999999</v>
      </c>
      <c r="J428" s="220">
        <f>SUM(J429:J431)</f>
        <v>11331.969000000001</v>
      </c>
      <c r="K428" s="127"/>
      <c r="L428" s="131"/>
      <c r="M428" s="127"/>
    </row>
    <row r="429" spans="1:13" ht="18.75" customHeight="1">
      <c r="A429" s="41"/>
      <c r="B429" s="118" t="s">
        <v>7</v>
      </c>
      <c r="C429" s="185"/>
      <c r="D429" s="185"/>
      <c r="E429" s="118"/>
      <c r="F429" s="278"/>
      <c r="G429" s="278"/>
      <c r="H429" s="278"/>
      <c r="I429" s="220">
        <f>I396+I399</f>
        <v>5256.700000000001</v>
      </c>
      <c r="J429" s="220">
        <f>J396+J399</f>
        <v>5250.8</v>
      </c>
      <c r="K429" s="127"/>
      <c r="L429" s="131"/>
      <c r="M429" s="127"/>
    </row>
    <row r="430" spans="1:13" ht="17.25" customHeight="1">
      <c r="A430" s="41"/>
      <c r="B430" s="118" t="s">
        <v>8</v>
      </c>
      <c r="C430" s="185"/>
      <c r="D430" s="185"/>
      <c r="E430" s="118"/>
      <c r="F430" s="278"/>
      <c r="G430" s="278"/>
      <c r="H430" s="278"/>
      <c r="I430" s="220">
        <f>SUM(I395+I398+I400+I401+I402+I407+I408+I409+I410+I411+I413+I415+I416+I420+I421+I422+I423+I424+I425+I426)</f>
        <v>5537.449999999999</v>
      </c>
      <c r="J430" s="220">
        <f>SUM(J395+J398+J400+J401+J402+J407+J408+J409+J410+J411+J413+J415+J416+J420+J421+J422+J423+J424+J425+J426)</f>
        <v>5519.369000000001</v>
      </c>
      <c r="K430" s="127"/>
      <c r="L430" s="131"/>
      <c r="M430" s="202"/>
    </row>
    <row r="431" spans="1:13" ht="17.25" customHeight="1">
      <c r="A431" s="41"/>
      <c r="B431" s="118" t="s">
        <v>5</v>
      </c>
      <c r="C431" s="185"/>
      <c r="D431" s="185"/>
      <c r="E431" s="118"/>
      <c r="F431" s="278"/>
      <c r="G431" s="278"/>
      <c r="H431" s="278"/>
      <c r="I431" s="120">
        <f>I427</f>
        <v>561.8</v>
      </c>
      <c r="J431" s="120">
        <f>J427</f>
        <v>561.8</v>
      </c>
      <c r="K431" s="123"/>
      <c r="L431" s="131"/>
      <c r="M431" s="123"/>
    </row>
    <row r="432" spans="1:13" ht="18.75" customHeight="1">
      <c r="A432" s="50"/>
      <c r="B432" s="836" t="s">
        <v>248</v>
      </c>
      <c r="C432" s="837"/>
      <c r="D432" s="837"/>
      <c r="E432" s="837"/>
      <c r="F432" s="837"/>
      <c r="G432" s="837"/>
      <c r="H432" s="837"/>
      <c r="I432" s="837"/>
      <c r="J432" s="837"/>
      <c r="K432" s="837"/>
      <c r="L432" s="837"/>
      <c r="M432" s="52"/>
    </row>
    <row r="433" spans="1:13" ht="28.5" customHeight="1">
      <c r="A433" s="50"/>
      <c r="B433" s="832" t="s">
        <v>874</v>
      </c>
      <c r="C433" s="677" t="s">
        <v>1</v>
      </c>
      <c r="D433" s="677"/>
      <c r="E433" s="675" t="s">
        <v>695</v>
      </c>
      <c r="F433" s="858" t="s">
        <v>733</v>
      </c>
      <c r="G433" s="858" t="s">
        <v>733</v>
      </c>
      <c r="H433" s="858" t="s">
        <v>733</v>
      </c>
      <c r="I433" s="142">
        <v>800</v>
      </c>
      <c r="J433" s="142">
        <v>800</v>
      </c>
      <c r="K433" s="142" t="s">
        <v>7</v>
      </c>
      <c r="L433" s="65"/>
      <c r="M433" s="834" t="s">
        <v>1412</v>
      </c>
    </row>
    <row r="434" spans="1:13" ht="30" customHeight="1">
      <c r="A434" s="50"/>
      <c r="B434" s="833"/>
      <c r="C434" s="678"/>
      <c r="D434" s="678"/>
      <c r="E434" s="676"/>
      <c r="F434" s="859"/>
      <c r="G434" s="859"/>
      <c r="H434" s="859"/>
      <c r="I434" s="142">
        <v>5</v>
      </c>
      <c r="J434" s="142">
        <v>5</v>
      </c>
      <c r="K434" s="142" t="s">
        <v>8</v>
      </c>
      <c r="L434" s="65"/>
      <c r="M434" s="835"/>
    </row>
    <row r="435" spans="1:13" ht="53.25" customHeight="1">
      <c r="A435" s="50"/>
      <c r="B435" s="86" t="s">
        <v>876</v>
      </c>
      <c r="C435" s="24" t="s">
        <v>1</v>
      </c>
      <c r="D435" s="24"/>
      <c r="E435" s="165" t="s">
        <v>650</v>
      </c>
      <c r="F435" s="142" t="s">
        <v>733</v>
      </c>
      <c r="G435" s="142" t="s">
        <v>733</v>
      </c>
      <c r="H435" s="142" t="s">
        <v>733</v>
      </c>
      <c r="I435" s="142">
        <v>3.4</v>
      </c>
      <c r="J435" s="142">
        <v>3.4</v>
      </c>
      <c r="K435" s="142" t="s">
        <v>8</v>
      </c>
      <c r="L435" s="65"/>
      <c r="M435" s="37" t="s">
        <v>1321</v>
      </c>
    </row>
    <row r="436" spans="1:13" ht="36.75" customHeight="1">
      <c r="A436" s="50"/>
      <c r="B436" s="334" t="s">
        <v>694</v>
      </c>
      <c r="C436" s="24" t="s">
        <v>1</v>
      </c>
      <c r="D436" s="24"/>
      <c r="E436" s="165" t="s">
        <v>695</v>
      </c>
      <c r="F436" s="154"/>
      <c r="G436" s="154"/>
      <c r="H436" s="154"/>
      <c r="I436" s="860" t="s">
        <v>133</v>
      </c>
      <c r="J436" s="860"/>
      <c r="K436" s="860"/>
      <c r="L436" s="860"/>
      <c r="M436" s="37"/>
    </row>
    <row r="437" spans="1:13" ht="37.5" customHeight="1">
      <c r="A437" s="50"/>
      <c r="B437" s="86" t="s">
        <v>875</v>
      </c>
      <c r="C437" s="24" t="s">
        <v>1</v>
      </c>
      <c r="D437" s="24"/>
      <c r="E437" s="165" t="s">
        <v>650</v>
      </c>
      <c r="F437" s="142" t="s">
        <v>733</v>
      </c>
      <c r="G437" s="142" t="s">
        <v>733</v>
      </c>
      <c r="H437" s="142"/>
      <c r="I437" s="142">
        <v>11.3</v>
      </c>
      <c r="J437" s="142">
        <v>11.3</v>
      </c>
      <c r="K437" s="142" t="s">
        <v>8</v>
      </c>
      <c r="L437" s="65"/>
      <c r="M437" s="65" t="s">
        <v>1322</v>
      </c>
    </row>
    <row r="438" spans="1:13" ht="21" customHeight="1">
      <c r="A438" s="41"/>
      <c r="B438" s="118" t="s">
        <v>1323</v>
      </c>
      <c r="C438" s="185"/>
      <c r="D438" s="185"/>
      <c r="E438" s="278"/>
      <c r="F438" s="278"/>
      <c r="G438" s="278"/>
      <c r="H438" s="278"/>
      <c r="I438" s="220">
        <f>SUM(I439:I441)</f>
        <v>819.7</v>
      </c>
      <c r="J438" s="220">
        <f>SUM(J439:J441)</f>
        <v>819.7</v>
      </c>
      <c r="K438" s="127"/>
      <c r="L438" s="131"/>
      <c r="M438" s="127"/>
    </row>
    <row r="439" spans="1:13" ht="21" customHeight="1">
      <c r="A439" s="41"/>
      <c r="B439" s="118" t="s">
        <v>7</v>
      </c>
      <c r="C439" s="185"/>
      <c r="D439" s="185"/>
      <c r="E439" s="118"/>
      <c r="F439" s="278"/>
      <c r="G439" s="278"/>
      <c r="H439" s="278"/>
      <c r="I439" s="220">
        <f>SUM(I433)</f>
        <v>800</v>
      </c>
      <c r="J439" s="220">
        <f>SUM(J433)</f>
        <v>800</v>
      </c>
      <c r="K439" s="127"/>
      <c r="L439" s="131"/>
      <c r="M439" s="127"/>
    </row>
    <row r="440" spans="1:13" ht="22.5" customHeight="1">
      <c r="A440" s="41"/>
      <c r="B440" s="118" t="s">
        <v>8</v>
      </c>
      <c r="C440" s="185"/>
      <c r="D440" s="185"/>
      <c r="E440" s="118"/>
      <c r="F440" s="278"/>
      <c r="G440" s="278"/>
      <c r="H440" s="278"/>
      <c r="I440" s="220">
        <f>SUM(I434+I435+I437)</f>
        <v>19.700000000000003</v>
      </c>
      <c r="J440" s="220">
        <f>SUM(J434+J435+J437)</f>
        <v>19.700000000000003</v>
      </c>
      <c r="K440" s="127"/>
      <c r="L440" s="131"/>
      <c r="M440" s="202"/>
    </row>
    <row r="441" spans="1:13" ht="15.75">
      <c r="A441" s="41"/>
      <c r="B441" s="118" t="s">
        <v>5</v>
      </c>
      <c r="C441" s="185"/>
      <c r="D441" s="185"/>
      <c r="E441" s="118"/>
      <c r="F441" s="278"/>
      <c r="G441" s="278"/>
      <c r="H441" s="278"/>
      <c r="I441" s="280">
        <v>0</v>
      </c>
      <c r="J441" s="130">
        <v>0</v>
      </c>
      <c r="K441" s="123"/>
      <c r="L441" s="131"/>
      <c r="M441" s="123"/>
    </row>
    <row r="442" spans="1:13" ht="19.5" customHeight="1">
      <c r="A442" s="50"/>
      <c r="B442" s="861" t="s">
        <v>249</v>
      </c>
      <c r="C442" s="862"/>
      <c r="D442" s="862"/>
      <c r="E442" s="862"/>
      <c r="F442" s="862"/>
      <c r="G442" s="862"/>
      <c r="H442" s="862"/>
      <c r="I442" s="862"/>
      <c r="J442" s="862"/>
      <c r="K442" s="862"/>
      <c r="L442" s="862"/>
      <c r="M442" s="863"/>
    </row>
    <row r="443" spans="1:13" ht="21" customHeight="1">
      <c r="A443" s="677"/>
      <c r="B443" s="864" t="s">
        <v>102</v>
      </c>
      <c r="C443" s="677" t="s">
        <v>1</v>
      </c>
      <c r="D443" s="677"/>
      <c r="E443" s="675" t="s">
        <v>651</v>
      </c>
      <c r="F443" s="858" t="s">
        <v>733</v>
      </c>
      <c r="G443" s="858" t="s">
        <v>733</v>
      </c>
      <c r="H443" s="664" t="s">
        <v>733</v>
      </c>
      <c r="I443" s="150">
        <v>74.5</v>
      </c>
      <c r="J443" s="28">
        <v>74.5</v>
      </c>
      <c r="K443" s="27" t="s">
        <v>7</v>
      </c>
      <c r="L443" s="34"/>
      <c r="M443" s="866" t="s">
        <v>1413</v>
      </c>
    </row>
    <row r="444" spans="1:13" ht="21.75" customHeight="1">
      <c r="A444" s="678"/>
      <c r="B444" s="865"/>
      <c r="C444" s="678"/>
      <c r="D444" s="678"/>
      <c r="E444" s="676"/>
      <c r="F444" s="859"/>
      <c r="G444" s="859"/>
      <c r="H444" s="665"/>
      <c r="I444" s="150">
        <v>52.9</v>
      </c>
      <c r="J444" s="28">
        <v>52.9</v>
      </c>
      <c r="K444" s="28" t="s">
        <v>8</v>
      </c>
      <c r="L444" s="34"/>
      <c r="M444" s="867"/>
    </row>
    <row r="445" spans="1:13" ht="34.5" customHeight="1">
      <c r="A445" s="50"/>
      <c r="B445" s="335" t="s">
        <v>877</v>
      </c>
      <c r="C445" s="44" t="s">
        <v>1</v>
      </c>
      <c r="D445" s="24"/>
      <c r="E445" s="165" t="s">
        <v>651</v>
      </c>
      <c r="F445" s="150" t="s">
        <v>733</v>
      </c>
      <c r="G445" s="150" t="s">
        <v>733</v>
      </c>
      <c r="H445" s="28" t="s">
        <v>733</v>
      </c>
      <c r="I445" s="150">
        <v>650</v>
      </c>
      <c r="J445" s="28">
        <v>650</v>
      </c>
      <c r="K445" s="28" t="s">
        <v>7</v>
      </c>
      <c r="L445" s="34"/>
      <c r="M445" s="341" t="s">
        <v>1414</v>
      </c>
    </row>
    <row r="446" spans="1:13" ht="34.5" customHeight="1">
      <c r="A446" s="50"/>
      <c r="B446" s="335" t="s">
        <v>1324</v>
      </c>
      <c r="C446" s="44" t="s">
        <v>1</v>
      </c>
      <c r="D446" s="24"/>
      <c r="E446" s="165" t="s">
        <v>651</v>
      </c>
      <c r="F446" s="150" t="s">
        <v>733</v>
      </c>
      <c r="G446" s="150" t="s">
        <v>733</v>
      </c>
      <c r="H446" s="28" t="s">
        <v>733</v>
      </c>
      <c r="I446" s="150">
        <v>650</v>
      </c>
      <c r="J446" s="28">
        <v>650</v>
      </c>
      <c r="K446" s="28" t="s">
        <v>7</v>
      </c>
      <c r="L446" s="34"/>
      <c r="M446" s="341" t="s">
        <v>1414</v>
      </c>
    </row>
    <row r="447" spans="1:13" ht="34.5" customHeight="1">
      <c r="A447" s="50"/>
      <c r="B447" s="335" t="s">
        <v>878</v>
      </c>
      <c r="C447" s="24" t="s">
        <v>1</v>
      </c>
      <c r="D447" s="24"/>
      <c r="E447" s="152" t="s">
        <v>651</v>
      </c>
      <c r="F447" s="150" t="s">
        <v>733</v>
      </c>
      <c r="G447" s="150" t="s">
        <v>733</v>
      </c>
      <c r="H447" s="28" t="s">
        <v>733</v>
      </c>
      <c r="I447" s="150">
        <v>600</v>
      </c>
      <c r="J447" s="28">
        <v>600</v>
      </c>
      <c r="K447" s="28" t="s">
        <v>7</v>
      </c>
      <c r="L447" s="34"/>
      <c r="M447" s="341" t="s">
        <v>1414</v>
      </c>
    </row>
    <row r="448" spans="1:13" ht="35.25" customHeight="1">
      <c r="A448" s="24"/>
      <c r="B448" s="86" t="s">
        <v>103</v>
      </c>
      <c r="C448" s="24" t="s">
        <v>1</v>
      </c>
      <c r="D448" s="24"/>
      <c r="E448" s="152" t="s">
        <v>651</v>
      </c>
      <c r="F448" s="142" t="s">
        <v>733</v>
      </c>
      <c r="G448" s="142" t="s">
        <v>733</v>
      </c>
      <c r="H448" s="142" t="s">
        <v>733</v>
      </c>
      <c r="I448" s="142">
        <v>10.8</v>
      </c>
      <c r="J448" s="142">
        <v>10.8</v>
      </c>
      <c r="K448" s="28" t="s">
        <v>8</v>
      </c>
      <c r="L448" s="34"/>
      <c r="M448" s="341" t="s">
        <v>1414</v>
      </c>
    </row>
    <row r="449" spans="1:13" ht="21" customHeight="1">
      <c r="A449" s="41"/>
      <c r="B449" s="118" t="s">
        <v>1325</v>
      </c>
      <c r="C449" s="200"/>
      <c r="D449" s="185"/>
      <c r="E449" s="278"/>
      <c r="F449" s="278"/>
      <c r="G449" s="278"/>
      <c r="H449" s="278"/>
      <c r="I449" s="280">
        <f>SUM(I450:I452)</f>
        <v>2038.2</v>
      </c>
      <c r="J449" s="280">
        <f>SUM(J450:J452)</f>
        <v>2038.2</v>
      </c>
      <c r="K449" s="127"/>
      <c r="L449" s="131"/>
      <c r="M449" s="127"/>
    </row>
    <row r="450" spans="1:13" ht="21" customHeight="1">
      <c r="A450" s="41"/>
      <c r="B450" s="118" t="s">
        <v>7</v>
      </c>
      <c r="C450" s="185"/>
      <c r="D450" s="185"/>
      <c r="E450" s="118"/>
      <c r="F450" s="278"/>
      <c r="G450" s="278"/>
      <c r="H450" s="278"/>
      <c r="I450" s="280">
        <f>SUM(I443+I445+I446+I447)</f>
        <v>1974.5</v>
      </c>
      <c r="J450" s="280">
        <f>SUM(J443+J445+J446+J447)</f>
        <v>1974.5</v>
      </c>
      <c r="K450" s="127"/>
      <c r="L450" s="131"/>
      <c r="M450" s="127"/>
    </row>
    <row r="451" spans="1:13" ht="18.75">
      <c r="A451" s="41"/>
      <c r="B451" s="118" t="s">
        <v>8</v>
      </c>
      <c r="C451" s="185"/>
      <c r="D451" s="185"/>
      <c r="E451" s="118"/>
      <c r="F451" s="278"/>
      <c r="G451" s="278"/>
      <c r="H451" s="278"/>
      <c r="I451" s="280">
        <f>SUM(I444+I448)</f>
        <v>63.7</v>
      </c>
      <c r="J451" s="280">
        <f>SUM(J444+J448)</f>
        <v>63.7</v>
      </c>
      <c r="K451" s="127"/>
      <c r="L451" s="131"/>
      <c r="M451" s="202"/>
    </row>
    <row r="452" spans="1:13" ht="15.75">
      <c r="A452" s="41"/>
      <c r="B452" s="118" t="s">
        <v>5</v>
      </c>
      <c r="C452" s="185"/>
      <c r="D452" s="185"/>
      <c r="E452" s="118"/>
      <c r="F452" s="278"/>
      <c r="G452" s="278"/>
      <c r="H452" s="278"/>
      <c r="I452" s="280">
        <v>0</v>
      </c>
      <c r="J452" s="280">
        <v>0</v>
      </c>
      <c r="K452" s="123"/>
      <c r="L452" s="131"/>
      <c r="M452" s="123"/>
    </row>
    <row r="453" spans="1:13" ht="18.75" customHeight="1">
      <c r="A453" s="50"/>
      <c r="B453" s="836" t="s">
        <v>691</v>
      </c>
      <c r="C453" s="837"/>
      <c r="D453" s="837"/>
      <c r="E453" s="837"/>
      <c r="F453" s="837"/>
      <c r="G453" s="837"/>
      <c r="H453" s="837"/>
      <c r="I453" s="837"/>
      <c r="J453" s="837"/>
      <c r="K453" s="837"/>
      <c r="L453" s="837"/>
      <c r="M453" s="838"/>
    </row>
    <row r="454" spans="1:13" ht="38.25" customHeight="1">
      <c r="A454" s="679"/>
      <c r="B454" s="832" t="s">
        <v>879</v>
      </c>
      <c r="C454" s="677" t="s">
        <v>1</v>
      </c>
      <c r="D454" s="677"/>
      <c r="E454" s="675" t="s">
        <v>652</v>
      </c>
      <c r="F454" s="868" t="s">
        <v>733</v>
      </c>
      <c r="G454" s="870" t="s">
        <v>733</v>
      </c>
      <c r="H454" s="870" t="s">
        <v>733</v>
      </c>
      <c r="I454" s="64">
        <v>850.1</v>
      </c>
      <c r="J454" s="64">
        <v>850.1</v>
      </c>
      <c r="K454" s="27" t="s">
        <v>7</v>
      </c>
      <c r="L454" s="47"/>
      <c r="M454" s="834" t="s">
        <v>1414</v>
      </c>
    </row>
    <row r="455" spans="1:13" ht="43.5" customHeight="1">
      <c r="A455" s="680"/>
      <c r="B455" s="833"/>
      <c r="C455" s="678"/>
      <c r="D455" s="678"/>
      <c r="E455" s="676"/>
      <c r="F455" s="869"/>
      <c r="G455" s="871"/>
      <c r="H455" s="871"/>
      <c r="I455" s="64">
        <v>47.7</v>
      </c>
      <c r="J455" s="64">
        <v>47.7</v>
      </c>
      <c r="K455" s="27" t="s">
        <v>8</v>
      </c>
      <c r="L455" s="47"/>
      <c r="M455" s="872"/>
    </row>
    <row r="456" spans="1:13" ht="69.75" customHeight="1">
      <c r="A456" s="74"/>
      <c r="B456" s="335" t="s">
        <v>881</v>
      </c>
      <c r="C456" s="50"/>
      <c r="D456" s="50"/>
      <c r="E456" s="165" t="s">
        <v>880</v>
      </c>
      <c r="F456" s="64" t="s">
        <v>733</v>
      </c>
      <c r="G456" s="243" t="s">
        <v>733</v>
      </c>
      <c r="H456" s="243" t="s">
        <v>733</v>
      </c>
      <c r="I456" s="64">
        <v>665.9</v>
      </c>
      <c r="J456" s="64">
        <v>665.9</v>
      </c>
      <c r="K456" s="28" t="s">
        <v>7</v>
      </c>
      <c r="L456" s="342"/>
      <c r="M456" s="343" t="s">
        <v>1414</v>
      </c>
    </row>
    <row r="457" spans="1:13" s="205" customFormat="1" ht="22.5" customHeight="1">
      <c r="A457" s="41"/>
      <c r="B457" s="118" t="s">
        <v>244</v>
      </c>
      <c r="C457" s="200"/>
      <c r="D457" s="185"/>
      <c r="E457" s="278"/>
      <c r="F457" s="278"/>
      <c r="G457" s="204"/>
      <c r="H457" s="120"/>
      <c r="I457" s="280">
        <f>SUM(I458:I460)</f>
        <v>1563.7</v>
      </c>
      <c r="J457" s="280">
        <f>SUM(J458:J460)</f>
        <v>1563.7</v>
      </c>
      <c r="K457" s="127"/>
      <c r="L457" s="131"/>
      <c r="M457" s="127"/>
    </row>
    <row r="458" spans="1:13" s="205" customFormat="1" ht="22.5" customHeight="1">
      <c r="A458" s="41"/>
      <c r="B458" s="118" t="s">
        <v>7</v>
      </c>
      <c r="C458" s="185"/>
      <c r="D458" s="185"/>
      <c r="E458" s="118"/>
      <c r="F458" s="278"/>
      <c r="G458" s="120"/>
      <c r="H458" s="120"/>
      <c r="I458" s="280">
        <f>I454+I456</f>
        <v>1516</v>
      </c>
      <c r="J458" s="280">
        <f>J454+J456</f>
        <v>1516</v>
      </c>
      <c r="K458" s="127"/>
      <c r="L458" s="131"/>
      <c r="M458" s="127"/>
    </row>
    <row r="459" spans="1:13" s="205" customFormat="1" ht="18.75">
      <c r="A459" s="41"/>
      <c r="B459" s="118" t="s">
        <v>8</v>
      </c>
      <c r="C459" s="185"/>
      <c r="D459" s="185"/>
      <c r="E459" s="118"/>
      <c r="F459" s="278"/>
      <c r="G459" s="201"/>
      <c r="H459" s="120"/>
      <c r="I459" s="280">
        <f>I455</f>
        <v>47.7</v>
      </c>
      <c r="J459" s="280">
        <f>J455</f>
        <v>47.7</v>
      </c>
      <c r="K459" s="127"/>
      <c r="L459" s="131"/>
      <c r="M459" s="202"/>
    </row>
    <row r="460" spans="1:13" s="205" customFormat="1" ht="18.75" customHeight="1">
      <c r="A460" s="41"/>
      <c r="B460" s="118" t="s">
        <v>5</v>
      </c>
      <c r="C460" s="185"/>
      <c r="D460" s="185"/>
      <c r="E460" s="118"/>
      <c r="F460" s="278"/>
      <c r="G460" s="201"/>
      <c r="H460" s="120"/>
      <c r="I460" s="280">
        <v>0</v>
      </c>
      <c r="J460" s="280">
        <v>0</v>
      </c>
      <c r="K460" s="123"/>
      <c r="L460" s="131"/>
      <c r="M460" s="123"/>
    </row>
    <row r="461" spans="1:13" ht="21" customHeight="1">
      <c r="A461" s="50"/>
      <c r="B461" s="708" t="s">
        <v>250</v>
      </c>
      <c r="C461" s="709"/>
      <c r="D461" s="709"/>
      <c r="E461" s="709"/>
      <c r="F461" s="709"/>
      <c r="G461" s="709"/>
      <c r="H461" s="709"/>
      <c r="I461" s="709"/>
      <c r="J461" s="709"/>
      <c r="K461" s="709"/>
      <c r="L461" s="709"/>
      <c r="M461" s="710"/>
    </row>
    <row r="462" spans="1:13" ht="70.5" customHeight="1">
      <c r="A462" s="24"/>
      <c r="B462" s="335" t="s">
        <v>882</v>
      </c>
      <c r="C462" s="24" t="s">
        <v>1</v>
      </c>
      <c r="D462" s="24"/>
      <c r="E462" s="165" t="s">
        <v>883</v>
      </c>
      <c r="F462" s="150" t="s">
        <v>733</v>
      </c>
      <c r="G462" s="150" t="s">
        <v>733</v>
      </c>
      <c r="H462" s="150" t="s">
        <v>733</v>
      </c>
      <c r="I462" s="150">
        <v>1200</v>
      </c>
      <c r="J462" s="150">
        <v>1200</v>
      </c>
      <c r="K462" s="27" t="s">
        <v>7</v>
      </c>
      <c r="L462" s="34"/>
      <c r="M462" s="65" t="s">
        <v>1326</v>
      </c>
    </row>
    <row r="463" spans="1:13" s="344" customFormat="1" ht="51" customHeight="1">
      <c r="A463" s="50"/>
      <c r="B463" s="86" t="s">
        <v>884</v>
      </c>
      <c r="C463" s="24" t="s">
        <v>1</v>
      </c>
      <c r="D463" s="24"/>
      <c r="E463" s="152" t="s">
        <v>883</v>
      </c>
      <c r="F463" s="150" t="s">
        <v>733</v>
      </c>
      <c r="G463" s="150" t="s">
        <v>733</v>
      </c>
      <c r="H463" s="150" t="s">
        <v>733</v>
      </c>
      <c r="I463" s="142">
        <v>89.5</v>
      </c>
      <c r="J463" s="27">
        <v>89.5</v>
      </c>
      <c r="K463" s="28" t="s">
        <v>8</v>
      </c>
      <c r="L463" s="34"/>
      <c r="M463" s="37" t="s">
        <v>1415</v>
      </c>
    </row>
    <row r="464" spans="1:13" ht="52.5" customHeight="1">
      <c r="A464" s="24"/>
      <c r="B464" s="86" t="s">
        <v>885</v>
      </c>
      <c r="C464" s="24" t="s">
        <v>1</v>
      </c>
      <c r="D464" s="24"/>
      <c r="E464" s="152" t="s">
        <v>887</v>
      </c>
      <c r="F464" s="150" t="s">
        <v>733</v>
      </c>
      <c r="G464" s="150" t="s">
        <v>733</v>
      </c>
      <c r="H464" s="150" t="s">
        <v>733</v>
      </c>
      <c r="I464" s="142">
        <v>416.2</v>
      </c>
      <c r="J464" s="27">
        <v>416.2</v>
      </c>
      <c r="K464" s="28" t="s">
        <v>7</v>
      </c>
      <c r="L464" s="34"/>
      <c r="M464" s="37" t="s">
        <v>1416</v>
      </c>
    </row>
    <row r="465" spans="1:13" ht="67.5" customHeight="1">
      <c r="A465" s="84"/>
      <c r="B465" s="345" t="s">
        <v>886</v>
      </c>
      <c r="C465" s="24" t="s">
        <v>1</v>
      </c>
      <c r="D465" s="37"/>
      <c r="E465" s="152" t="s">
        <v>883</v>
      </c>
      <c r="F465" s="157" t="s">
        <v>733</v>
      </c>
      <c r="G465" s="157" t="s">
        <v>733</v>
      </c>
      <c r="H465" s="157" t="s">
        <v>733</v>
      </c>
      <c r="I465" s="64">
        <v>1100</v>
      </c>
      <c r="J465" s="64">
        <v>1100</v>
      </c>
      <c r="K465" s="27" t="s">
        <v>7</v>
      </c>
      <c r="L465" s="47"/>
      <c r="M465" s="37" t="s">
        <v>1327</v>
      </c>
    </row>
    <row r="466" spans="1:13" ht="21.75" customHeight="1">
      <c r="A466" s="41"/>
      <c r="B466" s="118" t="s">
        <v>251</v>
      </c>
      <c r="C466" s="200"/>
      <c r="D466" s="185"/>
      <c r="E466" s="278"/>
      <c r="F466" s="278"/>
      <c r="G466" s="278"/>
      <c r="H466" s="278"/>
      <c r="I466" s="220">
        <f>SUM(I467:I469)</f>
        <v>2805.7</v>
      </c>
      <c r="J466" s="220">
        <f>SUM(J467:J469)</f>
        <v>2805.7</v>
      </c>
      <c r="K466" s="127"/>
      <c r="L466" s="131"/>
      <c r="M466" s="127"/>
    </row>
    <row r="467" spans="1:13" ht="17.25" customHeight="1">
      <c r="A467" s="41"/>
      <c r="B467" s="118" t="s">
        <v>7</v>
      </c>
      <c r="C467" s="185"/>
      <c r="D467" s="185"/>
      <c r="E467" s="118"/>
      <c r="F467" s="278"/>
      <c r="G467" s="278"/>
      <c r="H467" s="278"/>
      <c r="I467" s="220">
        <f>SUM(I462+I464+I465)</f>
        <v>2716.2</v>
      </c>
      <c r="J467" s="220">
        <f>SUM(J462+J464+J465)</f>
        <v>2716.2</v>
      </c>
      <c r="K467" s="127"/>
      <c r="L467" s="131"/>
      <c r="M467" s="127"/>
    </row>
    <row r="468" spans="1:13" ht="17.25" customHeight="1">
      <c r="A468" s="41"/>
      <c r="B468" s="118" t="s">
        <v>8</v>
      </c>
      <c r="C468" s="185"/>
      <c r="D468" s="185"/>
      <c r="E468" s="118"/>
      <c r="F468" s="278"/>
      <c r="G468" s="278"/>
      <c r="H468" s="278"/>
      <c r="I468" s="220">
        <f>SUM(I463)</f>
        <v>89.5</v>
      </c>
      <c r="J468" s="220">
        <f>SUM(J463)</f>
        <v>89.5</v>
      </c>
      <c r="K468" s="127"/>
      <c r="L468" s="131"/>
      <c r="M468" s="202"/>
    </row>
    <row r="469" spans="1:13" ht="17.25" customHeight="1">
      <c r="A469" s="41"/>
      <c r="B469" s="118" t="s">
        <v>5</v>
      </c>
      <c r="C469" s="185"/>
      <c r="D469" s="185"/>
      <c r="E469" s="118"/>
      <c r="F469" s="278"/>
      <c r="G469" s="278"/>
      <c r="H469" s="278"/>
      <c r="I469" s="280">
        <v>0</v>
      </c>
      <c r="J469" s="120">
        <v>0</v>
      </c>
      <c r="K469" s="123"/>
      <c r="L469" s="131"/>
      <c r="M469" s="123"/>
    </row>
    <row r="470" spans="1:13" ht="17.25" customHeight="1">
      <c r="A470" s="41"/>
      <c r="B470" s="346" t="s">
        <v>245</v>
      </c>
      <c r="C470" s="294"/>
      <c r="D470" s="186"/>
      <c r="E470" s="346"/>
      <c r="F470" s="346"/>
      <c r="G470" s="346"/>
      <c r="H470" s="346"/>
      <c r="I470" s="347">
        <f>SUM(I471:I473)</f>
        <v>18583.25</v>
      </c>
      <c r="J470" s="347">
        <f>SUM(J471:J473)</f>
        <v>18559.269</v>
      </c>
      <c r="K470" s="225"/>
      <c r="L470" s="295"/>
      <c r="M470" s="296"/>
    </row>
    <row r="471" spans="1:17" ht="17.25" customHeight="1">
      <c r="A471" s="41"/>
      <c r="B471" s="348" t="s">
        <v>7</v>
      </c>
      <c r="C471" s="186"/>
      <c r="D471" s="186"/>
      <c r="E471" s="348"/>
      <c r="F471" s="346"/>
      <c r="G471" s="346"/>
      <c r="H471" s="346"/>
      <c r="I471" s="347">
        <f>SUM(I429+I439+I450+I458+I467)</f>
        <v>12263.400000000001</v>
      </c>
      <c r="J471" s="347">
        <f>SUM(J429+J439+J450+J458+J467)</f>
        <v>12257.5</v>
      </c>
      <c r="K471" s="225"/>
      <c r="L471" s="295"/>
      <c r="M471" s="296"/>
      <c r="Q471" s="148"/>
    </row>
    <row r="472" spans="1:13" ht="17.25" customHeight="1">
      <c r="A472" s="41"/>
      <c r="B472" s="348" t="s">
        <v>8</v>
      </c>
      <c r="C472" s="186"/>
      <c r="D472" s="186"/>
      <c r="E472" s="348"/>
      <c r="F472" s="346"/>
      <c r="G472" s="346"/>
      <c r="H472" s="346"/>
      <c r="I472" s="347">
        <f>SUM(I430+I440+I451+I459+I468)</f>
        <v>5758.049999999998</v>
      </c>
      <c r="J472" s="347">
        <f>SUM(J430+J440+J451+J459+J468)</f>
        <v>5739.969</v>
      </c>
      <c r="K472" s="225"/>
      <c r="L472" s="295"/>
      <c r="M472" s="296"/>
    </row>
    <row r="473" spans="1:13" ht="17.25" customHeight="1">
      <c r="A473" s="41"/>
      <c r="B473" s="348" t="s">
        <v>5</v>
      </c>
      <c r="C473" s="186"/>
      <c r="D473" s="186"/>
      <c r="E473" s="348"/>
      <c r="F473" s="346"/>
      <c r="G473" s="346"/>
      <c r="H473" s="346"/>
      <c r="I473" s="349">
        <f>I431+I441+I452+I460+I469</f>
        <v>561.8</v>
      </c>
      <c r="J473" s="349">
        <f>J431+J441+J452+J460+J469</f>
        <v>561.8</v>
      </c>
      <c r="K473" s="225"/>
      <c r="L473" s="295"/>
      <c r="M473" s="296"/>
    </row>
    <row r="474" spans="1:13" ht="21" customHeight="1">
      <c r="A474" s="41"/>
      <c r="B474" s="861" t="s">
        <v>766</v>
      </c>
      <c r="C474" s="862"/>
      <c r="D474" s="862"/>
      <c r="E474" s="862"/>
      <c r="F474" s="862"/>
      <c r="G474" s="862"/>
      <c r="H474" s="862"/>
      <c r="I474" s="862"/>
      <c r="J474" s="862"/>
      <c r="K474" s="862"/>
      <c r="L474" s="862"/>
      <c r="M474" s="863"/>
    </row>
    <row r="475" spans="1:13" ht="18.75" customHeight="1">
      <c r="A475" s="33"/>
      <c r="B475" s="708" t="s">
        <v>239</v>
      </c>
      <c r="C475" s="709"/>
      <c r="D475" s="709"/>
      <c r="E475" s="709"/>
      <c r="F475" s="709"/>
      <c r="G475" s="709"/>
      <c r="H475" s="709"/>
      <c r="I475" s="709"/>
      <c r="J475" s="709"/>
      <c r="K475" s="709"/>
      <c r="L475" s="709"/>
      <c r="M475" s="42"/>
    </row>
    <row r="476" spans="1:13" ht="64.5" customHeight="1">
      <c r="A476" s="427"/>
      <c r="B476" s="330" t="s">
        <v>1328</v>
      </c>
      <c r="C476" s="207" t="s">
        <v>1329</v>
      </c>
      <c r="D476" s="242" t="s">
        <v>812</v>
      </c>
      <c r="E476" s="207" t="s">
        <v>75</v>
      </c>
      <c r="F476" s="145">
        <v>11.2</v>
      </c>
      <c r="G476" s="145"/>
      <c r="H476" s="145">
        <v>10.3</v>
      </c>
      <c r="I476" s="145" t="s">
        <v>733</v>
      </c>
      <c r="J476" s="145" t="s">
        <v>733</v>
      </c>
      <c r="K476" s="197" t="s">
        <v>733</v>
      </c>
      <c r="L476" s="198" t="s">
        <v>733</v>
      </c>
      <c r="M476" s="350" t="s">
        <v>1330</v>
      </c>
    </row>
    <row r="477" spans="1:13" ht="65.25" customHeight="1">
      <c r="A477" s="427"/>
      <c r="B477" s="331" t="s">
        <v>204</v>
      </c>
      <c r="C477" s="207" t="s">
        <v>1331</v>
      </c>
      <c r="D477" s="168" t="s">
        <v>805</v>
      </c>
      <c r="E477" s="207" t="s">
        <v>75</v>
      </c>
      <c r="F477" s="145">
        <v>8.3</v>
      </c>
      <c r="G477" s="145"/>
      <c r="H477" s="145">
        <v>7.4</v>
      </c>
      <c r="I477" s="145" t="s">
        <v>733</v>
      </c>
      <c r="J477" s="145" t="s">
        <v>733</v>
      </c>
      <c r="K477" s="197" t="s">
        <v>733</v>
      </c>
      <c r="L477" s="198" t="s">
        <v>733</v>
      </c>
      <c r="M477" s="350" t="s">
        <v>1332</v>
      </c>
    </row>
    <row r="478" spans="1:13" ht="66" customHeight="1">
      <c r="A478" s="427"/>
      <c r="B478" s="330" t="s">
        <v>205</v>
      </c>
      <c r="C478" s="207" t="s">
        <v>193</v>
      </c>
      <c r="D478" s="168" t="s">
        <v>805</v>
      </c>
      <c r="E478" s="207" t="s">
        <v>75</v>
      </c>
      <c r="F478" s="145">
        <v>56.75</v>
      </c>
      <c r="G478" s="145"/>
      <c r="H478" s="145">
        <v>55.5</v>
      </c>
      <c r="I478" s="145" t="s">
        <v>733</v>
      </c>
      <c r="J478" s="145" t="s">
        <v>733</v>
      </c>
      <c r="K478" s="197" t="s">
        <v>733</v>
      </c>
      <c r="L478" s="198" t="s">
        <v>733</v>
      </c>
      <c r="M478" s="350" t="s">
        <v>1333</v>
      </c>
    </row>
    <row r="479" spans="1:13" ht="66.75" customHeight="1">
      <c r="A479" s="427"/>
      <c r="B479" s="330" t="s">
        <v>206</v>
      </c>
      <c r="C479" s="207" t="s">
        <v>193</v>
      </c>
      <c r="D479" s="239" t="s">
        <v>812</v>
      </c>
      <c r="E479" s="207" t="s">
        <v>75</v>
      </c>
      <c r="F479" s="145">
        <v>0.06</v>
      </c>
      <c r="G479" s="145"/>
      <c r="H479" s="145">
        <v>0.046</v>
      </c>
      <c r="I479" s="145" t="s">
        <v>733</v>
      </c>
      <c r="J479" s="145" t="s">
        <v>733</v>
      </c>
      <c r="K479" s="197" t="s">
        <v>733</v>
      </c>
      <c r="L479" s="198" t="s">
        <v>733</v>
      </c>
      <c r="M479" s="350" t="s">
        <v>1463</v>
      </c>
    </row>
    <row r="480" spans="1:13" ht="66" customHeight="1">
      <c r="A480" s="427"/>
      <c r="B480" s="330" t="s">
        <v>767</v>
      </c>
      <c r="C480" s="207" t="s">
        <v>193</v>
      </c>
      <c r="D480" s="239" t="s">
        <v>812</v>
      </c>
      <c r="E480" s="168" t="s">
        <v>75</v>
      </c>
      <c r="F480" s="208">
        <v>2</v>
      </c>
      <c r="G480" s="145"/>
      <c r="H480" s="208">
        <v>2</v>
      </c>
      <c r="I480" s="145" t="s">
        <v>733</v>
      </c>
      <c r="J480" s="145" t="s">
        <v>733</v>
      </c>
      <c r="K480" s="146" t="s">
        <v>733</v>
      </c>
      <c r="L480" s="168" t="s">
        <v>733</v>
      </c>
      <c r="M480" s="351" t="s">
        <v>1334</v>
      </c>
    </row>
    <row r="481" spans="1:13" ht="19.5" customHeight="1">
      <c r="A481" s="33"/>
      <c r="B481" s="708" t="s">
        <v>3</v>
      </c>
      <c r="C481" s="709"/>
      <c r="D481" s="709"/>
      <c r="E481" s="709"/>
      <c r="F481" s="709"/>
      <c r="G481" s="709"/>
      <c r="H481" s="709"/>
      <c r="I481" s="709"/>
      <c r="J481" s="709"/>
      <c r="K481" s="709"/>
      <c r="L481" s="709"/>
      <c r="M481" s="710"/>
    </row>
    <row r="482" spans="1:13" ht="174" customHeight="1">
      <c r="A482" s="24"/>
      <c r="B482" s="334" t="s">
        <v>32</v>
      </c>
      <c r="C482" s="44" t="s">
        <v>1</v>
      </c>
      <c r="D482" s="44"/>
      <c r="E482" s="44" t="s">
        <v>75</v>
      </c>
      <c r="F482" s="142" t="s">
        <v>733</v>
      </c>
      <c r="G482" s="142" t="s">
        <v>733</v>
      </c>
      <c r="H482" s="142" t="s">
        <v>733</v>
      </c>
      <c r="I482" s="142">
        <v>41.5</v>
      </c>
      <c r="J482" s="142">
        <v>41.5</v>
      </c>
      <c r="K482" s="28" t="s">
        <v>8</v>
      </c>
      <c r="L482" s="34"/>
      <c r="M482" s="338" t="s">
        <v>1335</v>
      </c>
    </row>
    <row r="483" spans="1:13" ht="51" customHeight="1">
      <c r="A483" s="44"/>
      <c r="B483" s="334" t="s">
        <v>888</v>
      </c>
      <c r="C483" s="44" t="s">
        <v>1</v>
      </c>
      <c r="D483" s="44"/>
      <c r="E483" s="44" t="s">
        <v>75</v>
      </c>
      <c r="F483" s="142" t="s">
        <v>733</v>
      </c>
      <c r="G483" s="142" t="s">
        <v>733</v>
      </c>
      <c r="H483" s="142" t="s">
        <v>733</v>
      </c>
      <c r="I483" s="142">
        <v>3.5</v>
      </c>
      <c r="J483" s="142">
        <v>3.5</v>
      </c>
      <c r="K483" s="27" t="s">
        <v>8</v>
      </c>
      <c r="L483" s="34"/>
      <c r="M483" s="338" t="str">
        <f>'[1]Лист1'!$L$11</f>
        <v>По итогам 2017 года повышение квалицикации прошли 48 менеджеров из них 30 зарубежом, 26 врачей общей практики</v>
      </c>
    </row>
    <row r="484" spans="1:13" ht="96" customHeight="1">
      <c r="A484" s="44"/>
      <c r="B484" s="334" t="s">
        <v>177</v>
      </c>
      <c r="C484" s="44" t="s">
        <v>1</v>
      </c>
      <c r="D484" s="24"/>
      <c r="E484" s="44" t="s">
        <v>75</v>
      </c>
      <c r="F484" s="35"/>
      <c r="G484" s="35"/>
      <c r="H484" s="35"/>
      <c r="I484" s="856" t="s">
        <v>96</v>
      </c>
      <c r="J484" s="856"/>
      <c r="K484" s="856"/>
      <c r="L484" s="856"/>
      <c r="M484" s="338" t="s">
        <v>1437</v>
      </c>
    </row>
    <row r="485" spans="1:13" ht="49.5" customHeight="1">
      <c r="A485" s="53"/>
      <c r="B485" s="335" t="s">
        <v>33</v>
      </c>
      <c r="C485" s="44" t="s">
        <v>1</v>
      </c>
      <c r="D485" s="44"/>
      <c r="E485" s="44" t="s">
        <v>75</v>
      </c>
      <c r="F485" s="142" t="s">
        <v>733</v>
      </c>
      <c r="G485" s="142" t="s">
        <v>733</v>
      </c>
      <c r="H485" s="142" t="s">
        <v>733</v>
      </c>
      <c r="I485" s="27">
        <v>168.7</v>
      </c>
      <c r="J485" s="27">
        <v>166.2</v>
      </c>
      <c r="K485" s="28" t="s">
        <v>8</v>
      </c>
      <c r="L485" s="47"/>
      <c r="M485" s="352" t="s">
        <v>1336</v>
      </c>
    </row>
    <row r="486" spans="1:13" ht="33" customHeight="1">
      <c r="A486" s="679"/>
      <c r="B486" s="832" t="s">
        <v>34</v>
      </c>
      <c r="C486" s="677" t="s">
        <v>1</v>
      </c>
      <c r="D486" s="677"/>
      <c r="E486" s="675" t="s">
        <v>75</v>
      </c>
      <c r="F486" s="142" t="s">
        <v>733</v>
      </c>
      <c r="G486" s="142" t="s">
        <v>733</v>
      </c>
      <c r="H486" s="142" t="s">
        <v>733</v>
      </c>
      <c r="I486" s="142">
        <v>1276.7</v>
      </c>
      <c r="J486" s="142">
        <v>1276.7</v>
      </c>
      <c r="K486" s="27" t="s">
        <v>7</v>
      </c>
      <c r="L486" s="47"/>
      <c r="M486" s="338" t="s">
        <v>1438</v>
      </c>
    </row>
    <row r="487" spans="1:13" ht="32.25" customHeight="1">
      <c r="A487" s="680"/>
      <c r="B487" s="833"/>
      <c r="C487" s="678"/>
      <c r="D487" s="678"/>
      <c r="E487" s="676"/>
      <c r="F487" s="142" t="s">
        <v>733</v>
      </c>
      <c r="G487" s="142" t="s">
        <v>733</v>
      </c>
      <c r="H487" s="142" t="s">
        <v>733</v>
      </c>
      <c r="I487" s="142">
        <v>185.7</v>
      </c>
      <c r="J487" s="142">
        <v>185.7</v>
      </c>
      <c r="K487" s="28" t="s">
        <v>8</v>
      </c>
      <c r="L487" s="47"/>
      <c r="M487" s="338" t="s">
        <v>1439</v>
      </c>
    </row>
    <row r="488" spans="1:13" ht="49.5" customHeight="1">
      <c r="A488" s="38"/>
      <c r="B488" s="334" t="s">
        <v>35</v>
      </c>
      <c r="C488" s="24" t="s">
        <v>1</v>
      </c>
      <c r="D488" s="24"/>
      <c r="E488" s="165" t="s">
        <v>75</v>
      </c>
      <c r="F488" s="142" t="s">
        <v>733</v>
      </c>
      <c r="G488" s="142" t="s">
        <v>733</v>
      </c>
      <c r="H488" s="142" t="s">
        <v>733</v>
      </c>
      <c r="I488" s="150">
        <v>81.5</v>
      </c>
      <c r="J488" s="150">
        <v>79.8</v>
      </c>
      <c r="K488" s="27" t="s">
        <v>7</v>
      </c>
      <c r="L488" s="47"/>
      <c r="M488" s="338" t="s">
        <v>1440</v>
      </c>
    </row>
    <row r="489" spans="1:13" ht="33.75" customHeight="1">
      <c r="A489" s="38"/>
      <c r="B489" s="336" t="s">
        <v>178</v>
      </c>
      <c r="C489" s="24" t="s">
        <v>1</v>
      </c>
      <c r="D489" s="24"/>
      <c r="E489" s="152" t="s">
        <v>75</v>
      </c>
      <c r="F489" s="142" t="s">
        <v>733</v>
      </c>
      <c r="G489" s="142" t="s">
        <v>733</v>
      </c>
      <c r="H489" s="142" t="s">
        <v>733</v>
      </c>
      <c r="I489" s="27">
        <v>65.9</v>
      </c>
      <c r="J489" s="27">
        <v>65.9</v>
      </c>
      <c r="K489" s="28" t="s">
        <v>8</v>
      </c>
      <c r="L489" s="47"/>
      <c r="M489" s="338" t="s">
        <v>1441</v>
      </c>
    </row>
    <row r="490" spans="1:13" ht="84" customHeight="1">
      <c r="A490" s="38"/>
      <c r="B490" s="336" t="s">
        <v>889</v>
      </c>
      <c r="C490" s="24" t="s">
        <v>1</v>
      </c>
      <c r="D490" s="24"/>
      <c r="E490" s="152" t="s">
        <v>75</v>
      </c>
      <c r="F490" s="142" t="s">
        <v>733</v>
      </c>
      <c r="G490" s="142" t="s">
        <v>733</v>
      </c>
      <c r="H490" s="142" t="s">
        <v>733</v>
      </c>
      <c r="I490" s="27">
        <v>15.2</v>
      </c>
      <c r="J490" s="27">
        <v>15.2</v>
      </c>
      <c r="K490" s="28" t="s">
        <v>8</v>
      </c>
      <c r="L490" s="47"/>
      <c r="M490" s="338" t="s">
        <v>1442</v>
      </c>
    </row>
    <row r="491" spans="1:13" ht="64.5" customHeight="1">
      <c r="A491" s="38"/>
      <c r="B491" s="334" t="s">
        <v>36</v>
      </c>
      <c r="C491" s="44" t="s">
        <v>1</v>
      </c>
      <c r="D491" s="44"/>
      <c r="E491" s="165" t="s">
        <v>75</v>
      </c>
      <c r="F491" s="142" t="s">
        <v>733</v>
      </c>
      <c r="G491" s="142" t="s">
        <v>733</v>
      </c>
      <c r="H491" s="142" t="s">
        <v>733</v>
      </c>
      <c r="I491" s="142">
        <v>613</v>
      </c>
      <c r="J491" s="142">
        <v>613</v>
      </c>
      <c r="K491" s="28" t="s">
        <v>8</v>
      </c>
      <c r="L491" s="47"/>
      <c r="M491" s="338" t="s">
        <v>1443</v>
      </c>
    </row>
    <row r="492" spans="1:13" ht="156" customHeight="1">
      <c r="A492" s="38"/>
      <c r="B492" s="336" t="s">
        <v>77</v>
      </c>
      <c r="C492" s="44" t="s">
        <v>1</v>
      </c>
      <c r="D492" s="44"/>
      <c r="E492" s="165" t="s">
        <v>75</v>
      </c>
      <c r="F492" s="142" t="s">
        <v>733</v>
      </c>
      <c r="G492" s="142" t="s">
        <v>733</v>
      </c>
      <c r="H492" s="142" t="s">
        <v>733</v>
      </c>
      <c r="I492" s="142">
        <v>147.5</v>
      </c>
      <c r="J492" s="142">
        <v>147.5</v>
      </c>
      <c r="K492" s="27" t="s">
        <v>7</v>
      </c>
      <c r="L492" s="47"/>
      <c r="M492" s="338" t="s">
        <v>1337</v>
      </c>
    </row>
    <row r="493" spans="1:13" ht="93" customHeight="1">
      <c r="A493" s="44"/>
      <c r="B493" s="228" t="s">
        <v>37</v>
      </c>
      <c r="C493" s="44" t="s">
        <v>1</v>
      </c>
      <c r="D493" s="44"/>
      <c r="E493" s="165" t="s">
        <v>75</v>
      </c>
      <c r="F493" s="142" t="s">
        <v>733</v>
      </c>
      <c r="G493" s="142" t="s">
        <v>733</v>
      </c>
      <c r="H493" s="27" t="s">
        <v>733</v>
      </c>
      <c r="I493" s="142">
        <v>235.9</v>
      </c>
      <c r="J493" s="27">
        <v>235.9</v>
      </c>
      <c r="K493" s="27" t="s">
        <v>7</v>
      </c>
      <c r="L493" s="47"/>
      <c r="M493" s="352" t="s">
        <v>1444</v>
      </c>
    </row>
    <row r="494" spans="1:13" ht="127.5" customHeight="1">
      <c r="A494" s="24"/>
      <c r="B494" s="156" t="s">
        <v>38</v>
      </c>
      <c r="C494" s="24" t="s">
        <v>1</v>
      </c>
      <c r="D494" s="24"/>
      <c r="E494" s="30" t="s">
        <v>75</v>
      </c>
      <c r="F494" s="142" t="s">
        <v>733</v>
      </c>
      <c r="G494" s="142" t="s">
        <v>733</v>
      </c>
      <c r="H494" s="27" t="s">
        <v>733</v>
      </c>
      <c r="I494" s="142">
        <v>2568.1</v>
      </c>
      <c r="J494" s="142">
        <v>2568.1</v>
      </c>
      <c r="K494" s="27" t="s">
        <v>7</v>
      </c>
      <c r="L494" s="38"/>
      <c r="M494" s="338" t="s">
        <v>1445</v>
      </c>
    </row>
    <row r="495" spans="1:13" ht="90" customHeight="1">
      <c r="A495" s="329">
        <v>181</v>
      </c>
      <c r="B495" s="336" t="s">
        <v>160</v>
      </c>
      <c r="C495" s="50" t="s">
        <v>1</v>
      </c>
      <c r="D495" s="50"/>
      <c r="E495" s="105" t="s">
        <v>75</v>
      </c>
      <c r="F495" s="339" t="s">
        <v>733</v>
      </c>
      <c r="G495" s="339" t="s">
        <v>733</v>
      </c>
      <c r="H495" s="339" t="s">
        <v>733</v>
      </c>
      <c r="I495" s="859" t="s">
        <v>133</v>
      </c>
      <c r="J495" s="859"/>
      <c r="K495" s="859"/>
      <c r="L495" s="859"/>
      <c r="M495" s="353" t="s">
        <v>1446</v>
      </c>
    </row>
    <row r="496" spans="1:13" ht="83.25" customHeight="1">
      <c r="A496" s="24">
        <v>182</v>
      </c>
      <c r="B496" s="336" t="s">
        <v>161</v>
      </c>
      <c r="C496" s="50" t="s">
        <v>1</v>
      </c>
      <c r="D496" s="50"/>
      <c r="E496" s="105" t="s">
        <v>75</v>
      </c>
      <c r="F496" s="142" t="s">
        <v>733</v>
      </c>
      <c r="G496" s="142" t="s">
        <v>733</v>
      </c>
      <c r="H496" s="142" t="s">
        <v>733</v>
      </c>
      <c r="I496" s="857" t="s">
        <v>133</v>
      </c>
      <c r="J496" s="857"/>
      <c r="K496" s="857"/>
      <c r="L496" s="857"/>
      <c r="M496" s="338" t="s">
        <v>1338</v>
      </c>
    </row>
    <row r="497" spans="1:13" ht="98.25" customHeight="1">
      <c r="A497" s="44">
        <v>183</v>
      </c>
      <c r="B497" s="337" t="s">
        <v>162</v>
      </c>
      <c r="C497" s="50" t="s">
        <v>1</v>
      </c>
      <c r="D497" s="50"/>
      <c r="E497" s="105" t="s">
        <v>75</v>
      </c>
      <c r="F497" s="142" t="s">
        <v>733</v>
      </c>
      <c r="G497" s="142" t="s">
        <v>733</v>
      </c>
      <c r="H497" s="142" t="s">
        <v>733</v>
      </c>
      <c r="I497" s="857" t="s">
        <v>133</v>
      </c>
      <c r="J497" s="857"/>
      <c r="K497" s="857"/>
      <c r="L497" s="857"/>
      <c r="M497" s="338" t="s">
        <v>1447</v>
      </c>
    </row>
    <row r="498" spans="1:13" ht="144.75" customHeight="1">
      <c r="A498" s="24">
        <v>184</v>
      </c>
      <c r="B498" s="336" t="s">
        <v>163</v>
      </c>
      <c r="C498" s="50" t="s">
        <v>1</v>
      </c>
      <c r="D498" s="50"/>
      <c r="E498" s="105" t="s">
        <v>75</v>
      </c>
      <c r="F498" s="142" t="s">
        <v>733</v>
      </c>
      <c r="G498" s="142" t="s">
        <v>733</v>
      </c>
      <c r="H498" s="142" t="s">
        <v>733</v>
      </c>
      <c r="I498" s="857" t="s">
        <v>133</v>
      </c>
      <c r="J498" s="857"/>
      <c r="K498" s="857"/>
      <c r="L498" s="857"/>
      <c r="M498" s="338" t="s">
        <v>1464</v>
      </c>
    </row>
    <row r="499" spans="1:13" ht="83.25" customHeight="1">
      <c r="A499" s="24">
        <v>188</v>
      </c>
      <c r="B499" s="336" t="s">
        <v>134</v>
      </c>
      <c r="C499" s="50" t="s">
        <v>1</v>
      </c>
      <c r="D499" s="50"/>
      <c r="E499" s="105" t="s">
        <v>75</v>
      </c>
      <c r="F499" s="142" t="s">
        <v>733</v>
      </c>
      <c r="G499" s="142" t="s">
        <v>733</v>
      </c>
      <c r="H499" s="142" t="s">
        <v>733</v>
      </c>
      <c r="I499" s="857" t="s">
        <v>133</v>
      </c>
      <c r="J499" s="857"/>
      <c r="K499" s="857"/>
      <c r="L499" s="857"/>
      <c r="M499" s="338" t="s">
        <v>1465</v>
      </c>
    </row>
    <row r="500" spans="1:13" ht="65.25" customHeight="1">
      <c r="A500" s="44">
        <v>191</v>
      </c>
      <c r="B500" s="334" t="s">
        <v>179</v>
      </c>
      <c r="C500" s="24" t="s">
        <v>1</v>
      </c>
      <c r="D500" s="24"/>
      <c r="E500" s="152" t="s">
        <v>75</v>
      </c>
      <c r="F500" s="142" t="s">
        <v>733</v>
      </c>
      <c r="G500" s="142" t="s">
        <v>733</v>
      </c>
      <c r="H500" s="27" t="s">
        <v>733</v>
      </c>
      <c r="I500" s="142">
        <v>41.5</v>
      </c>
      <c r="J500" s="27">
        <v>41.4</v>
      </c>
      <c r="K500" s="28" t="s">
        <v>8</v>
      </c>
      <c r="L500" s="47"/>
      <c r="M500" s="338" t="s">
        <v>1466</v>
      </c>
    </row>
    <row r="501" spans="1:13" ht="36.75" customHeight="1">
      <c r="A501" s="24">
        <v>192</v>
      </c>
      <c r="B501" s="335" t="s">
        <v>180</v>
      </c>
      <c r="C501" s="44" t="s">
        <v>1</v>
      </c>
      <c r="D501" s="44"/>
      <c r="E501" s="165" t="s">
        <v>75</v>
      </c>
      <c r="F501" s="142" t="s">
        <v>733</v>
      </c>
      <c r="G501" s="142" t="s">
        <v>733</v>
      </c>
      <c r="H501" s="27" t="s">
        <v>733</v>
      </c>
      <c r="I501" s="142">
        <v>1406.3</v>
      </c>
      <c r="J501" s="27">
        <v>1406.3</v>
      </c>
      <c r="K501" s="28" t="s">
        <v>7</v>
      </c>
      <c r="L501" s="47"/>
      <c r="M501" s="31" t="s">
        <v>1339</v>
      </c>
    </row>
    <row r="502" spans="1:13" ht="33" customHeight="1">
      <c r="A502" s="44">
        <v>193</v>
      </c>
      <c r="B502" s="335" t="s">
        <v>71</v>
      </c>
      <c r="C502" s="44" t="s">
        <v>1</v>
      </c>
      <c r="D502" s="44"/>
      <c r="E502" s="165" t="s">
        <v>75</v>
      </c>
      <c r="F502" s="142" t="s">
        <v>733</v>
      </c>
      <c r="G502" s="142" t="s">
        <v>733</v>
      </c>
      <c r="H502" s="27" t="s">
        <v>733</v>
      </c>
      <c r="I502" s="142">
        <v>31.1</v>
      </c>
      <c r="J502" s="27">
        <v>31.1</v>
      </c>
      <c r="K502" s="28" t="s">
        <v>7</v>
      </c>
      <c r="L502" s="47"/>
      <c r="M502" s="31" t="s">
        <v>1467</v>
      </c>
    </row>
    <row r="503" spans="1:13" ht="19.5" customHeight="1">
      <c r="A503" s="41"/>
      <c r="B503" s="354" t="s">
        <v>692</v>
      </c>
      <c r="C503" s="137"/>
      <c r="D503" s="118"/>
      <c r="E503" s="354"/>
      <c r="F503" s="354"/>
      <c r="G503" s="354"/>
      <c r="H503" s="354"/>
      <c r="I503" s="355">
        <f>SUM(I504:I506)</f>
        <v>6882.1</v>
      </c>
      <c r="J503" s="355">
        <f>SUM(J504:J506)</f>
        <v>6877.8</v>
      </c>
      <c r="K503" s="135"/>
      <c r="L503" s="140"/>
      <c r="M503" s="184"/>
    </row>
    <row r="504" spans="1:13" ht="21" customHeight="1">
      <c r="A504" s="41"/>
      <c r="B504" s="231" t="s">
        <v>7</v>
      </c>
      <c r="C504" s="118"/>
      <c r="D504" s="118"/>
      <c r="E504" s="231"/>
      <c r="F504" s="354"/>
      <c r="G504" s="354"/>
      <c r="H504" s="354"/>
      <c r="I504" s="355">
        <f>SUM(I486+I488+I492+I493+I494+I501+I502)</f>
        <v>5747.1</v>
      </c>
      <c r="J504" s="355">
        <f>SUM(J486+J488+J492+J493+J494+J501)</f>
        <v>5714.3</v>
      </c>
      <c r="K504" s="135"/>
      <c r="L504" s="140"/>
      <c r="M504" s="184"/>
    </row>
    <row r="505" spans="1:13" ht="18.75" customHeight="1">
      <c r="A505" s="41"/>
      <c r="B505" s="231" t="s">
        <v>8</v>
      </c>
      <c r="C505" s="118"/>
      <c r="D505" s="118"/>
      <c r="E505" s="231"/>
      <c r="F505" s="354"/>
      <c r="G505" s="354"/>
      <c r="H505" s="354"/>
      <c r="I505" s="355">
        <f>SUM(I482+I483+I485+I487+I489+I490+I491+I500)</f>
        <v>1135</v>
      </c>
      <c r="J505" s="355">
        <f>SUM(J482+J483+J485+J487+J489+J490+J491+J500+J502)</f>
        <v>1163.5</v>
      </c>
      <c r="K505" s="135"/>
      <c r="L505" s="140"/>
      <c r="M505" s="184"/>
    </row>
    <row r="506" spans="1:13" ht="21" customHeight="1">
      <c r="A506" s="41"/>
      <c r="B506" s="231" t="s">
        <v>5</v>
      </c>
      <c r="C506" s="118"/>
      <c r="D506" s="118"/>
      <c r="E506" s="231"/>
      <c r="F506" s="354"/>
      <c r="G506" s="354"/>
      <c r="H506" s="354"/>
      <c r="I506" s="356">
        <v>0</v>
      </c>
      <c r="J506" s="135">
        <v>0</v>
      </c>
      <c r="K506" s="135"/>
      <c r="L506" s="140"/>
      <c r="M506" s="184"/>
    </row>
    <row r="507" spans="1:13" ht="20.25" customHeight="1">
      <c r="A507" s="50"/>
      <c r="B507" s="836" t="s">
        <v>252</v>
      </c>
      <c r="C507" s="837"/>
      <c r="D507" s="837"/>
      <c r="E507" s="837"/>
      <c r="F507" s="837"/>
      <c r="G507" s="837"/>
      <c r="H507" s="837"/>
      <c r="I507" s="837"/>
      <c r="J507" s="837"/>
      <c r="K507" s="837"/>
      <c r="L507" s="837"/>
      <c r="M507" s="52"/>
    </row>
    <row r="508" spans="1:13" ht="52.5" customHeight="1">
      <c r="A508" s="38"/>
      <c r="B508" s="258" t="s">
        <v>673</v>
      </c>
      <c r="C508" s="44" t="s">
        <v>1</v>
      </c>
      <c r="D508" s="50"/>
      <c r="E508" s="165" t="s">
        <v>654</v>
      </c>
      <c r="F508" s="142"/>
      <c r="G508" s="142"/>
      <c r="H508" s="142"/>
      <c r="I508" s="142">
        <v>1262.5</v>
      </c>
      <c r="J508" s="142">
        <v>1262.5</v>
      </c>
      <c r="K508" s="38" t="s">
        <v>8</v>
      </c>
      <c r="L508" s="115"/>
      <c r="M508" s="357" t="s">
        <v>1468</v>
      </c>
    </row>
    <row r="509" spans="1:13" ht="17.25" customHeight="1">
      <c r="A509" s="41"/>
      <c r="B509" s="354" t="s">
        <v>253</v>
      </c>
      <c r="C509" s="203"/>
      <c r="D509" s="118"/>
      <c r="E509" s="358"/>
      <c r="F509" s="358"/>
      <c r="G509" s="358"/>
      <c r="H509" s="358"/>
      <c r="I509" s="220">
        <f>SUM(I510:I512)</f>
        <v>1262.5</v>
      </c>
      <c r="J509" s="220">
        <f>SUM(J510:J512)</f>
        <v>1263.5</v>
      </c>
      <c r="K509" s="135"/>
      <c r="L509" s="140"/>
      <c r="M509" s="184"/>
    </row>
    <row r="510" spans="1:13" ht="17.25" customHeight="1">
      <c r="A510" s="41"/>
      <c r="B510" s="231" t="s">
        <v>7</v>
      </c>
      <c r="C510" s="118"/>
      <c r="D510" s="118"/>
      <c r="E510" s="231"/>
      <c r="F510" s="358"/>
      <c r="G510" s="358"/>
      <c r="H510" s="358"/>
      <c r="I510" s="135">
        <v>0</v>
      </c>
      <c r="J510" s="135">
        <v>1</v>
      </c>
      <c r="K510" s="135"/>
      <c r="L510" s="140"/>
      <c r="M510" s="184"/>
    </row>
    <row r="511" spans="1:13" ht="15.75">
      <c r="A511" s="41"/>
      <c r="B511" s="231" t="s">
        <v>8</v>
      </c>
      <c r="C511" s="118"/>
      <c r="D511" s="118"/>
      <c r="E511" s="231"/>
      <c r="F511" s="358"/>
      <c r="G511" s="358"/>
      <c r="H511" s="358"/>
      <c r="I511" s="220">
        <f>SUM(I508)</f>
        <v>1262.5</v>
      </c>
      <c r="J511" s="220">
        <f>SUM(J508)</f>
        <v>1262.5</v>
      </c>
      <c r="K511" s="135"/>
      <c r="L511" s="140"/>
      <c r="M511" s="184"/>
    </row>
    <row r="512" spans="1:13" ht="15.75">
      <c r="A512" s="41"/>
      <c r="B512" s="231" t="s">
        <v>5</v>
      </c>
      <c r="C512" s="118"/>
      <c r="D512" s="118"/>
      <c r="E512" s="231"/>
      <c r="F512" s="358"/>
      <c r="G512" s="358"/>
      <c r="H512" s="358"/>
      <c r="I512" s="135">
        <v>0</v>
      </c>
      <c r="J512" s="135">
        <v>0</v>
      </c>
      <c r="K512" s="135"/>
      <c r="L512" s="140"/>
      <c r="M512" s="184"/>
    </row>
    <row r="513" spans="1:13" ht="19.5" customHeight="1">
      <c r="A513" s="50"/>
      <c r="B513" s="836" t="s">
        <v>254</v>
      </c>
      <c r="C513" s="837"/>
      <c r="D513" s="837"/>
      <c r="E513" s="837"/>
      <c r="F513" s="837"/>
      <c r="G513" s="837"/>
      <c r="H513" s="837"/>
      <c r="I513" s="837"/>
      <c r="J513" s="837"/>
      <c r="K513" s="837"/>
      <c r="L513" s="837"/>
      <c r="M513" s="52"/>
    </row>
    <row r="514" spans="1:13" ht="51" customHeight="1">
      <c r="A514" s="24"/>
      <c r="B514" s="228" t="s">
        <v>890</v>
      </c>
      <c r="C514" s="44" t="s">
        <v>1</v>
      </c>
      <c r="D514" s="44"/>
      <c r="E514" s="165" t="s">
        <v>649</v>
      </c>
      <c r="F514" s="27" t="s">
        <v>733</v>
      </c>
      <c r="G514" s="315" t="s">
        <v>733</v>
      </c>
      <c r="H514" s="27" t="s">
        <v>733</v>
      </c>
      <c r="I514" s="27">
        <v>16</v>
      </c>
      <c r="J514" s="158">
        <v>16</v>
      </c>
      <c r="K514" s="27" t="s">
        <v>8</v>
      </c>
      <c r="L514" s="115"/>
      <c r="M514" s="359" t="s">
        <v>1469</v>
      </c>
    </row>
    <row r="515" spans="1:13" ht="21" customHeight="1">
      <c r="A515" s="41"/>
      <c r="B515" s="354" t="s">
        <v>255</v>
      </c>
      <c r="C515" s="137"/>
      <c r="D515" s="118"/>
      <c r="E515" s="354"/>
      <c r="F515" s="354"/>
      <c r="G515" s="354"/>
      <c r="H515" s="354"/>
      <c r="I515" s="356">
        <f>SUM(I516:I518)</f>
        <v>16</v>
      </c>
      <c r="J515" s="356">
        <f>SUM(J516:J518)</f>
        <v>16</v>
      </c>
      <c r="K515" s="135"/>
      <c r="L515" s="140"/>
      <c r="M515" s="184"/>
    </row>
    <row r="516" spans="1:13" ht="19.5" customHeight="1">
      <c r="A516" s="41"/>
      <c r="B516" s="231" t="s">
        <v>7</v>
      </c>
      <c r="C516" s="118"/>
      <c r="D516" s="118"/>
      <c r="E516" s="231"/>
      <c r="F516" s="354"/>
      <c r="G516" s="354"/>
      <c r="H516" s="354"/>
      <c r="I516" s="356">
        <v>0</v>
      </c>
      <c r="J516" s="135">
        <v>0</v>
      </c>
      <c r="K516" s="135"/>
      <c r="L516" s="140"/>
      <c r="M516" s="184"/>
    </row>
    <row r="517" spans="1:13" ht="18.75" customHeight="1">
      <c r="A517" s="41"/>
      <c r="B517" s="231" t="s">
        <v>8</v>
      </c>
      <c r="C517" s="118"/>
      <c r="D517" s="118"/>
      <c r="E517" s="231"/>
      <c r="F517" s="354"/>
      <c r="G517" s="354"/>
      <c r="H517" s="354"/>
      <c r="I517" s="355">
        <f>SUM(I514)</f>
        <v>16</v>
      </c>
      <c r="J517" s="355">
        <f>SUM(J514)</f>
        <v>16</v>
      </c>
      <c r="K517" s="135"/>
      <c r="L517" s="140"/>
      <c r="M517" s="184"/>
    </row>
    <row r="518" spans="1:13" ht="15.75">
      <c r="A518" s="41"/>
      <c r="B518" s="231" t="s">
        <v>5</v>
      </c>
      <c r="C518" s="118"/>
      <c r="D518" s="118"/>
      <c r="E518" s="231"/>
      <c r="F518" s="354"/>
      <c r="G518" s="354"/>
      <c r="H518" s="354"/>
      <c r="I518" s="356">
        <v>0</v>
      </c>
      <c r="J518" s="135">
        <v>0</v>
      </c>
      <c r="K518" s="135"/>
      <c r="L518" s="140"/>
      <c r="M518" s="184"/>
    </row>
    <row r="519" spans="1:13" ht="23.25" customHeight="1">
      <c r="A519" s="50"/>
      <c r="B519" s="836" t="s">
        <v>256</v>
      </c>
      <c r="C519" s="837"/>
      <c r="D519" s="837"/>
      <c r="E519" s="837"/>
      <c r="F519" s="837"/>
      <c r="G519" s="837"/>
      <c r="H519" s="837"/>
      <c r="I519" s="837"/>
      <c r="J519" s="837"/>
      <c r="K519" s="837"/>
      <c r="L519" s="837"/>
      <c r="M519" s="838"/>
    </row>
    <row r="520" spans="1:13" ht="51" customHeight="1">
      <c r="A520" s="24"/>
      <c r="B520" s="228" t="s">
        <v>241</v>
      </c>
      <c r="C520" s="44" t="s">
        <v>1</v>
      </c>
      <c r="D520" s="44"/>
      <c r="E520" s="165" t="s">
        <v>655</v>
      </c>
      <c r="F520" s="27" t="s">
        <v>733</v>
      </c>
      <c r="G520" s="315" t="s">
        <v>733</v>
      </c>
      <c r="H520" s="158" t="s">
        <v>733</v>
      </c>
      <c r="I520" s="27">
        <v>9.7</v>
      </c>
      <c r="J520" s="152">
        <v>9.7</v>
      </c>
      <c r="K520" s="27" t="s">
        <v>8</v>
      </c>
      <c r="L520" s="115"/>
      <c r="M520" s="359" t="s">
        <v>1470</v>
      </c>
    </row>
    <row r="521" spans="1:13" ht="19.5" customHeight="1">
      <c r="A521" s="41"/>
      <c r="B521" s="118" t="s">
        <v>257</v>
      </c>
      <c r="C521" s="185"/>
      <c r="D521" s="185"/>
      <c r="E521" s="118"/>
      <c r="F521" s="118"/>
      <c r="G521" s="118"/>
      <c r="H521" s="118"/>
      <c r="I521" s="132">
        <f>SUM(I522:I524)</f>
        <v>9.7</v>
      </c>
      <c r="J521" s="132">
        <f>SUM(J522:J524)</f>
        <v>9.7</v>
      </c>
      <c r="K521" s="127"/>
      <c r="L521" s="129"/>
      <c r="M521" s="127"/>
    </row>
    <row r="522" spans="1:13" ht="15.75">
      <c r="A522" s="41"/>
      <c r="B522" s="118" t="s">
        <v>7</v>
      </c>
      <c r="C522" s="185"/>
      <c r="D522" s="185"/>
      <c r="E522" s="118"/>
      <c r="F522" s="118"/>
      <c r="G522" s="118"/>
      <c r="H522" s="118"/>
      <c r="I522" s="132">
        <v>0</v>
      </c>
      <c r="J522" s="120">
        <v>0</v>
      </c>
      <c r="K522" s="127"/>
      <c r="L522" s="129"/>
      <c r="M522" s="127"/>
    </row>
    <row r="523" spans="1:13" ht="15.75">
      <c r="A523" s="41"/>
      <c r="B523" s="118" t="s">
        <v>8</v>
      </c>
      <c r="C523" s="185"/>
      <c r="D523" s="185"/>
      <c r="E523" s="118"/>
      <c r="F523" s="118"/>
      <c r="G523" s="118"/>
      <c r="H523" s="118"/>
      <c r="I523" s="135">
        <f>SUM(I520)</f>
        <v>9.7</v>
      </c>
      <c r="J523" s="135">
        <f>SUM(J520)</f>
        <v>9.7</v>
      </c>
      <c r="K523" s="127"/>
      <c r="L523" s="129"/>
      <c r="M523" s="127"/>
    </row>
    <row r="524" spans="1:13" ht="15.75">
      <c r="A524" s="41"/>
      <c r="B524" s="118" t="s">
        <v>5</v>
      </c>
      <c r="C524" s="185"/>
      <c r="D524" s="185"/>
      <c r="E524" s="118"/>
      <c r="F524" s="118"/>
      <c r="G524" s="118"/>
      <c r="H524" s="118"/>
      <c r="I524" s="132">
        <v>0</v>
      </c>
      <c r="J524" s="120">
        <v>0</v>
      </c>
      <c r="K524" s="127"/>
      <c r="L524" s="129"/>
      <c r="M524" s="127"/>
    </row>
    <row r="525" spans="1:13" ht="21.75" customHeight="1">
      <c r="A525" s="41"/>
      <c r="B525" s="191" t="s">
        <v>1460</v>
      </c>
      <c r="C525" s="299"/>
      <c r="D525" s="299"/>
      <c r="E525" s="191"/>
      <c r="F525" s="191"/>
      <c r="G525" s="191"/>
      <c r="H525" s="191"/>
      <c r="I525" s="302">
        <f>SUM(I526:I528)</f>
        <v>8170.3</v>
      </c>
      <c r="J525" s="302">
        <f>SUM(J526:J528)</f>
        <v>8167</v>
      </c>
      <c r="K525" s="189"/>
      <c r="L525" s="300"/>
      <c r="M525" s="189"/>
    </row>
    <row r="526" spans="1:13" ht="15.75">
      <c r="A526" s="41"/>
      <c r="B526" s="191" t="s">
        <v>7</v>
      </c>
      <c r="C526" s="299"/>
      <c r="D526" s="299"/>
      <c r="E526" s="191"/>
      <c r="F526" s="191"/>
      <c r="G526" s="191"/>
      <c r="H526" s="191"/>
      <c r="I526" s="302">
        <f>SUM(I504+I510+I516+I522)</f>
        <v>5747.1</v>
      </c>
      <c r="J526" s="302">
        <f>SUM(J504+J510+J516+J522)</f>
        <v>5715.3</v>
      </c>
      <c r="K526" s="189"/>
      <c r="L526" s="300"/>
      <c r="M526" s="189"/>
    </row>
    <row r="527" spans="1:13" ht="20.25" customHeight="1">
      <c r="A527" s="41"/>
      <c r="B527" s="191" t="s">
        <v>8</v>
      </c>
      <c r="C527" s="299"/>
      <c r="D527" s="299"/>
      <c r="E527" s="191"/>
      <c r="F527" s="191"/>
      <c r="G527" s="191"/>
      <c r="H527" s="191"/>
      <c r="I527" s="302">
        <f>SUM(I505+I511+I517+I523)</f>
        <v>2423.2</v>
      </c>
      <c r="J527" s="302">
        <f>SUM(J505+J511+J517+J523)</f>
        <v>2451.7</v>
      </c>
      <c r="K527" s="189"/>
      <c r="L527" s="300"/>
      <c r="M527" s="189"/>
    </row>
    <row r="528" spans="1:13" ht="19.5" customHeight="1">
      <c r="A528" s="41"/>
      <c r="B528" s="191" t="s">
        <v>5</v>
      </c>
      <c r="C528" s="299"/>
      <c r="D528" s="299"/>
      <c r="E528" s="191"/>
      <c r="F528" s="191"/>
      <c r="G528" s="191"/>
      <c r="H528" s="191"/>
      <c r="I528" s="302">
        <v>0</v>
      </c>
      <c r="J528" s="190">
        <v>0</v>
      </c>
      <c r="K528" s="189"/>
      <c r="L528" s="300"/>
      <c r="M528" s="189"/>
    </row>
    <row r="529" spans="1:13" ht="21" customHeight="1">
      <c r="A529" s="41"/>
      <c r="B529" s="708" t="s">
        <v>771</v>
      </c>
      <c r="C529" s="709"/>
      <c r="D529" s="709"/>
      <c r="E529" s="709"/>
      <c r="F529" s="709"/>
      <c r="G529" s="709"/>
      <c r="H529" s="709"/>
      <c r="I529" s="709"/>
      <c r="J529" s="709"/>
      <c r="K529" s="709"/>
      <c r="L529" s="709"/>
      <c r="M529" s="710"/>
    </row>
    <row r="530" spans="1:13" ht="19.5" customHeight="1">
      <c r="A530" s="33"/>
      <c r="B530" s="708" t="s">
        <v>772</v>
      </c>
      <c r="C530" s="709"/>
      <c r="D530" s="709"/>
      <c r="E530" s="709"/>
      <c r="F530" s="709"/>
      <c r="G530" s="709"/>
      <c r="H530" s="709"/>
      <c r="I530" s="709"/>
      <c r="J530" s="709"/>
      <c r="K530" s="709"/>
      <c r="L530" s="709"/>
      <c r="M530" s="42"/>
    </row>
    <row r="531" spans="1:13" ht="49.5" customHeight="1">
      <c r="A531" s="33"/>
      <c r="B531" s="330" t="s">
        <v>706</v>
      </c>
      <c r="C531" s="145" t="s">
        <v>193</v>
      </c>
      <c r="D531" s="168" t="s">
        <v>802</v>
      </c>
      <c r="E531" s="168" t="s">
        <v>46</v>
      </c>
      <c r="F531" s="360">
        <v>5</v>
      </c>
      <c r="G531" s="168"/>
      <c r="H531" s="168">
        <v>4.9</v>
      </c>
      <c r="I531" s="168" t="s">
        <v>733</v>
      </c>
      <c r="J531" s="168" t="s">
        <v>733</v>
      </c>
      <c r="K531" s="146" t="s">
        <v>733</v>
      </c>
      <c r="L531" s="167" t="s">
        <v>733</v>
      </c>
      <c r="M531" s="361" t="s">
        <v>1340</v>
      </c>
    </row>
    <row r="532" spans="1:13" ht="39" customHeight="1">
      <c r="A532" s="33"/>
      <c r="B532" s="330" t="s">
        <v>707</v>
      </c>
      <c r="C532" s="145" t="s">
        <v>193</v>
      </c>
      <c r="D532" s="168" t="s">
        <v>802</v>
      </c>
      <c r="E532" s="168" t="s">
        <v>46</v>
      </c>
      <c r="F532" s="168">
        <v>5.5</v>
      </c>
      <c r="G532" s="168"/>
      <c r="H532" s="168">
        <v>4.1</v>
      </c>
      <c r="I532" s="168" t="s">
        <v>733</v>
      </c>
      <c r="J532" s="168" t="s">
        <v>733</v>
      </c>
      <c r="K532" s="146" t="s">
        <v>733</v>
      </c>
      <c r="L532" s="167" t="s">
        <v>733</v>
      </c>
      <c r="M532" s="362" t="s">
        <v>1417</v>
      </c>
    </row>
    <row r="533" spans="1:13" ht="38.25" customHeight="1">
      <c r="A533" s="33"/>
      <c r="B533" s="330" t="s">
        <v>708</v>
      </c>
      <c r="C533" s="145" t="s">
        <v>193</v>
      </c>
      <c r="D533" s="168" t="s">
        <v>802</v>
      </c>
      <c r="E533" s="168" t="s">
        <v>46</v>
      </c>
      <c r="F533" s="168">
        <v>6.2</v>
      </c>
      <c r="G533" s="168"/>
      <c r="H533" s="168">
        <v>5.4</v>
      </c>
      <c r="I533" s="168" t="s">
        <v>733</v>
      </c>
      <c r="J533" s="168" t="s">
        <v>733</v>
      </c>
      <c r="K533" s="146" t="s">
        <v>733</v>
      </c>
      <c r="L533" s="167" t="s">
        <v>733</v>
      </c>
      <c r="M533" s="361" t="s">
        <v>1341</v>
      </c>
    </row>
    <row r="534" spans="1:13" ht="86.25" customHeight="1">
      <c r="A534" s="33"/>
      <c r="B534" s="330" t="s">
        <v>709</v>
      </c>
      <c r="C534" s="145" t="s">
        <v>193</v>
      </c>
      <c r="D534" s="168" t="s">
        <v>813</v>
      </c>
      <c r="E534" s="168" t="s">
        <v>46</v>
      </c>
      <c r="F534" s="168">
        <v>72.9</v>
      </c>
      <c r="G534" s="168"/>
      <c r="H534" s="168">
        <v>61.3</v>
      </c>
      <c r="I534" s="168" t="s">
        <v>733</v>
      </c>
      <c r="J534" s="168" t="s">
        <v>733</v>
      </c>
      <c r="K534" s="146" t="s">
        <v>733</v>
      </c>
      <c r="L534" s="167" t="s">
        <v>733</v>
      </c>
      <c r="M534" s="209" t="s">
        <v>1471</v>
      </c>
    </row>
    <row r="535" spans="1:13" ht="50.25" customHeight="1">
      <c r="A535" s="47"/>
      <c r="B535" s="330" t="s">
        <v>207</v>
      </c>
      <c r="C535" s="145" t="s">
        <v>193</v>
      </c>
      <c r="D535" s="168" t="s">
        <v>813</v>
      </c>
      <c r="E535" s="168" t="s">
        <v>46</v>
      </c>
      <c r="F535" s="168">
        <v>25.5</v>
      </c>
      <c r="G535" s="168"/>
      <c r="H535" s="168">
        <v>25.9</v>
      </c>
      <c r="I535" s="168" t="s">
        <v>733</v>
      </c>
      <c r="J535" s="168" t="s">
        <v>733</v>
      </c>
      <c r="K535" s="146" t="s">
        <v>733</v>
      </c>
      <c r="L535" s="167" t="s">
        <v>733</v>
      </c>
      <c r="M535" s="209" t="s">
        <v>1342</v>
      </c>
    </row>
    <row r="536" spans="1:13" ht="69.75" customHeight="1">
      <c r="A536" s="47"/>
      <c r="B536" s="330" t="s">
        <v>208</v>
      </c>
      <c r="C536" s="145" t="s">
        <v>209</v>
      </c>
      <c r="D536" s="168" t="s">
        <v>813</v>
      </c>
      <c r="E536" s="168" t="s">
        <v>46</v>
      </c>
      <c r="F536" s="168">
        <v>380</v>
      </c>
      <c r="G536" s="168"/>
      <c r="H536" s="168">
        <v>469</v>
      </c>
      <c r="I536" s="168" t="s">
        <v>733</v>
      </c>
      <c r="J536" s="168" t="s">
        <v>733</v>
      </c>
      <c r="K536" s="146" t="s">
        <v>733</v>
      </c>
      <c r="L536" s="167" t="s">
        <v>733</v>
      </c>
      <c r="M536" s="209" t="s">
        <v>1343</v>
      </c>
    </row>
    <row r="537" spans="1:13" ht="83.25" customHeight="1">
      <c r="A537" s="47"/>
      <c r="B537" s="330" t="s">
        <v>210</v>
      </c>
      <c r="C537" s="145" t="s">
        <v>193</v>
      </c>
      <c r="D537" s="168" t="s">
        <v>813</v>
      </c>
      <c r="E537" s="168" t="s">
        <v>46</v>
      </c>
      <c r="F537" s="360">
        <v>72</v>
      </c>
      <c r="G537" s="168"/>
      <c r="H537" s="168">
        <v>82.6</v>
      </c>
      <c r="I537" s="168" t="s">
        <v>733</v>
      </c>
      <c r="J537" s="168" t="s">
        <v>733</v>
      </c>
      <c r="K537" s="146" t="s">
        <v>733</v>
      </c>
      <c r="L537" s="167" t="s">
        <v>733</v>
      </c>
      <c r="M537" s="209" t="s">
        <v>1344</v>
      </c>
    </row>
    <row r="538" spans="1:13" ht="63.75" customHeight="1">
      <c r="A538" s="47"/>
      <c r="B538" s="330" t="s">
        <v>211</v>
      </c>
      <c r="C538" s="145" t="s">
        <v>193</v>
      </c>
      <c r="D538" s="168" t="s">
        <v>813</v>
      </c>
      <c r="E538" s="168" t="s">
        <v>46</v>
      </c>
      <c r="F538" s="360">
        <v>26</v>
      </c>
      <c r="G538" s="168"/>
      <c r="H538" s="168">
        <v>29.4</v>
      </c>
      <c r="I538" s="168" t="s">
        <v>733</v>
      </c>
      <c r="J538" s="168" t="s">
        <v>733</v>
      </c>
      <c r="K538" s="146" t="s">
        <v>733</v>
      </c>
      <c r="L538" s="167" t="s">
        <v>733</v>
      </c>
      <c r="M538" s="209" t="s">
        <v>1345</v>
      </c>
    </row>
    <row r="539" spans="1:13" ht="85.5" customHeight="1">
      <c r="A539" s="47"/>
      <c r="B539" s="330" t="s">
        <v>212</v>
      </c>
      <c r="C539" s="145" t="s">
        <v>193</v>
      </c>
      <c r="D539" s="168" t="s">
        <v>802</v>
      </c>
      <c r="E539" s="168" t="s">
        <v>46</v>
      </c>
      <c r="F539" s="168">
        <v>2.6</v>
      </c>
      <c r="G539" s="168"/>
      <c r="H539" s="168">
        <v>3.3</v>
      </c>
      <c r="I539" s="168" t="s">
        <v>733</v>
      </c>
      <c r="J539" s="168" t="s">
        <v>733</v>
      </c>
      <c r="K539" s="146" t="s">
        <v>733</v>
      </c>
      <c r="L539" s="167" t="s">
        <v>733</v>
      </c>
      <c r="M539" s="209" t="s">
        <v>1472</v>
      </c>
    </row>
    <row r="540" spans="1:13" ht="93.75" customHeight="1">
      <c r="A540" s="47"/>
      <c r="B540" s="330" t="s">
        <v>213</v>
      </c>
      <c r="C540" s="145" t="s">
        <v>193</v>
      </c>
      <c r="D540" s="168" t="s">
        <v>813</v>
      </c>
      <c r="E540" s="168" t="s">
        <v>46</v>
      </c>
      <c r="F540" s="168">
        <v>25.7</v>
      </c>
      <c r="G540" s="168"/>
      <c r="H540" s="168">
        <v>26.3</v>
      </c>
      <c r="I540" s="168" t="s">
        <v>733</v>
      </c>
      <c r="J540" s="168" t="s">
        <v>733</v>
      </c>
      <c r="K540" s="146" t="s">
        <v>733</v>
      </c>
      <c r="L540" s="167" t="s">
        <v>733</v>
      </c>
      <c r="M540" s="330" t="s">
        <v>1418</v>
      </c>
    </row>
    <row r="541" spans="1:13" ht="125.25" customHeight="1">
      <c r="A541" s="47"/>
      <c r="B541" s="330" t="s">
        <v>214</v>
      </c>
      <c r="C541" s="145" t="s">
        <v>193</v>
      </c>
      <c r="D541" s="168" t="s">
        <v>816</v>
      </c>
      <c r="E541" s="168" t="s">
        <v>46</v>
      </c>
      <c r="F541" s="360">
        <v>100</v>
      </c>
      <c r="G541" s="168"/>
      <c r="H541" s="168">
        <v>99.9</v>
      </c>
      <c r="I541" s="168" t="s">
        <v>733</v>
      </c>
      <c r="J541" s="168" t="s">
        <v>733</v>
      </c>
      <c r="K541" s="146" t="s">
        <v>733</v>
      </c>
      <c r="L541" s="167" t="s">
        <v>733</v>
      </c>
      <c r="M541" s="330" t="s">
        <v>1419</v>
      </c>
    </row>
    <row r="542" spans="1:13" ht="151.5" customHeight="1">
      <c r="A542" s="47"/>
      <c r="B542" s="330" t="s">
        <v>215</v>
      </c>
      <c r="C542" s="145" t="s">
        <v>193</v>
      </c>
      <c r="D542" s="168" t="s">
        <v>815</v>
      </c>
      <c r="E542" s="168" t="s">
        <v>46</v>
      </c>
      <c r="F542" s="360">
        <v>10</v>
      </c>
      <c r="G542" s="168"/>
      <c r="H542" s="168">
        <v>10.9</v>
      </c>
      <c r="I542" s="168" t="s">
        <v>733</v>
      </c>
      <c r="J542" s="168" t="s">
        <v>733</v>
      </c>
      <c r="K542" s="146" t="s">
        <v>733</v>
      </c>
      <c r="L542" s="167" t="s">
        <v>733</v>
      </c>
      <c r="M542" s="330" t="s">
        <v>1474</v>
      </c>
    </row>
    <row r="543" spans="1:13" ht="191.25" customHeight="1">
      <c r="A543" s="47"/>
      <c r="B543" s="331" t="s">
        <v>216</v>
      </c>
      <c r="C543" s="145" t="s">
        <v>193</v>
      </c>
      <c r="D543" s="168" t="s">
        <v>814</v>
      </c>
      <c r="E543" s="168" t="s">
        <v>46</v>
      </c>
      <c r="F543" s="360">
        <v>70</v>
      </c>
      <c r="G543" s="168"/>
      <c r="H543" s="168">
        <v>96.8</v>
      </c>
      <c r="I543" s="168" t="s">
        <v>733</v>
      </c>
      <c r="J543" s="168" t="s">
        <v>733</v>
      </c>
      <c r="K543" s="146" t="s">
        <v>733</v>
      </c>
      <c r="L543" s="167" t="s">
        <v>733</v>
      </c>
      <c r="M543" s="363" t="s">
        <v>1475</v>
      </c>
    </row>
    <row r="544" spans="1:13" ht="21.75" customHeight="1">
      <c r="A544" s="38"/>
      <c r="B544" s="708" t="s">
        <v>3</v>
      </c>
      <c r="C544" s="709"/>
      <c r="D544" s="709"/>
      <c r="E544" s="709"/>
      <c r="F544" s="709"/>
      <c r="G544" s="709"/>
      <c r="H544" s="709"/>
      <c r="I544" s="709"/>
      <c r="J544" s="709"/>
      <c r="K544" s="709"/>
      <c r="L544" s="709"/>
      <c r="M544" s="65"/>
    </row>
    <row r="545" spans="1:13" ht="33.75" customHeight="1">
      <c r="A545" s="679"/>
      <c r="B545" s="873" t="s">
        <v>164</v>
      </c>
      <c r="C545" s="677" t="s">
        <v>1</v>
      </c>
      <c r="D545" s="675"/>
      <c r="E545" s="677" t="s">
        <v>46</v>
      </c>
      <c r="F545" s="48" t="s">
        <v>733</v>
      </c>
      <c r="G545" s="48" t="s">
        <v>733</v>
      </c>
      <c r="H545" s="48" t="s">
        <v>733</v>
      </c>
      <c r="I545" s="48">
        <v>0</v>
      </c>
      <c r="J545" s="48">
        <v>0</v>
      </c>
      <c r="K545" s="48" t="s">
        <v>7</v>
      </c>
      <c r="L545" s="117"/>
      <c r="M545" s="681" t="s">
        <v>1420</v>
      </c>
    </row>
    <row r="546" spans="1:13" ht="30" customHeight="1">
      <c r="A546" s="680"/>
      <c r="B546" s="874"/>
      <c r="C546" s="678"/>
      <c r="D546" s="676"/>
      <c r="E546" s="678"/>
      <c r="F546" s="48" t="s">
        <v>733</v>
      </c>
      <c r="G546" s="48" t="s">
        <v>733</v>
      </c>
      <c r="H546" s="48" t="s">
        <v>733</v>
      </c>
      <c r="I546" s="24">
        <v>253.3</v>
      </c>
      <c r="J546" s="48">
        <v>236.5</v>
      </c>
      <c r="K546" s="28" t="s">
        <v>8</v>
      </c>
      <c r="L546" s="34" t="s">
        <v>4</v>
      </c>
      <c r="M546" s="682"/>
    </row>
    <row r="547" spans="1:13" ht="65.25" customHeight="1">
      <c r="A547" s="38"/>
      <c r="B547" s="334" t="s">
        <v>39</v>
      </c>
      <c r="C547" s="24" t="s">
        <v>1</v>
      </c>
      <c r="D547" s="152"/>
      <c r="E547" s="152" t="s">
        <v>40</v>
      </c>
      <c r="F547" s="48" t="s">
        <v>733</v>
      </c>
      <c r="G547" s="48" t="s">
        <v>733</v>
      </c>
      <c r="H547" s="48" t="s">
        <v>733</v>
      </c>
      <c r="I547" s="142">
        <v>441</v>
      </c>
      <c r="J547" s="142">
        <v>441</v>
      </c>
      <c r="K547" s="28" t="s">
        <v>8</v>
      </c>
      <c r="L547" s="34"/>
      <c r="M547" s="65" t="s">
        <v>1421</v>
      </c>
    </row>
    <row r="548" spans="1:13" ht="39.75" customHeight="1">
      <c r="A548" s="679"/>
      <c r="B548" s="832" t="s">
        <v>44</v>
      </c>
      <c r="C548" s="677" t="s">
        <v>1</v>
      </c>
      <c r="D548" s="675"/>
      <c r="E548" s="675" t="s">
        <v>40</v>
      </c>
      <c r="F548" s="48" t="s">
        <v>733</v>
      </c>
      <c r="G548" s="48" t="s">
        <v>733</v>
      </c>
      <c r="H548" s="48" t="s">
        <v>733</v>
      </c>
      <c r="I548" s="142">
        <v>141.9</v>
      </c>
      <c r="J548" s="142">
        <v>100.7</v>
      </c>
      <c r="K548" s="28" t="s">
        <v>8</v>
      </c>
      <c r="L548" s="34"/>
      <c r="M548" s="681" t="s">
        <v>1422</v>
      </c>
    </row>
    <row r="549" spans="1:13" ht="48" customHeight="1">
      <c r="A549" s="680"/>
      <c r="B549" s="833"/>
      <c r="C549" s="678"/>
      <c r="D549" s="676"/>
      <c r="E549" s="676"/>
      <c r="F549" s="48" t="s">
        <v>733</v>
      </c>
      <c r="G549" s="48" t="s">
        <v>733</v>
      </c>
      <c r="H549" s="48" t="s">
        <v>733</v>
      </c>
      <c r="I549" s="142">
        <v>77.6</v>
      </c>
      <c r="J549" s="142">
        <v>77.6</v>
      </c>
      <c r="K549" s="28" t="s">
        <v>7</v>
      </c>
      <c r="L549" s="34"/>
      <c r="M549" s="682"/>
    </row>
    <row r="550" spans="1:13" ht="80.25" customHeight="1">
      <c r="A550" s="38"/>
      <c r="B550" s="334" t="s">
        <v>42</v>
      </c>
      <c r="C550" s="24" t="s">
        <v>1</v>
      </c>
      <c r="D550" s="152"/>
      <c r="E550" s="152" t="s">
        <v>40</v>
      </c>
      <c r="F550" s="48" t="s">
        <v>733</v>
      </c>
      <c r="G550" s="48" t="s">
        <v>733</v>
      </c>
      <c r="H550" s="48" t="s">
        <v>733</v>
      </c>
      <c r="I550" s="142">
        <v>222.4</v>
      </c>
      <c r="J550" s="142">
        <v>222.4</v>
      </c>
      <c r="K550" s="28" t="s">
        <v>8</v>
      </c>
      <c r="L550" s="34"/>
      <c r="M550" s="65" t="s">
        <v>1423</v>
      </c>
    </row>
    <row r="551" spans="1:13" ht="110.25" customHeight="1">
      <c r="A551" s="38"/>
      <c r="B551" s="334" t="s">
        <v>43</v>
      </c>
      <c r="C551" s="24" t="s">
        <v>1</v>
      </c>
      <c r="D551" s="152"/>
      <c r="E551" s="152" t="s">
        <v>40</v>
      </c>
      <c r="F551" s="48" t="s">
        <v>733</v>
      </c>
      <c r="G551" s="48" t="s">
        <v>733</v>
      </c>
      <c r="H551" s="48" t="s">
        <v>733</v>
      </c>
      <c r="I551" s="142">
        <v>0.2</v>
      </c>
      <c r="J551" s="142">
        <v>0.2</v>
      </c>
      <c r="K551" s="28" t="s">
        <v>8</v>
      </c>
      <c r="L551" s="34"/>
      <c r="M551" s="65" t="s">
        <v>1424</v>
      </c>
    </row>
    <row r="552" spans="1:13" ht="36" customHeight="1">
      <c r="A552" s="38"/>
      <c r="B552" s="334" t="s">
        <v>166</v>
      </c>
      <c r="C552" s="24" t="s">
        <v>1</v>
      </c>
      <c r="D552" s="152"/>
      <c r="E552" s="152" t="s">
        <v>40</v>
      </c>
      <c r="F552" s="48" t="s">
        <v>733</v>
      </c>
      <c r="G552" s="48" t="s">
        <v>733</v>
      </c>
      <c r="H552" s="48" t="s">
        <v>733</v>
      </c>
      <c r="I552" s="142">
        <v>150.7</v>
      </c>
      <c r="J552" s="142">
        <v>148.6</v>
      </c>
      <c r="K552" s="28" t="s">
        <v>8</v>
      </c>
      <c r="L552" s="34"/>
      <c r="M552" s="834" t="s">
        <v>1425</v>
      </c>
    </row>
    <row r="553" spans="1:13" ht="51.75" customHeight="1">
      <c r="A553" s="38"/>
      <c r="B553" s="334" t="s">
        <v>710</v>
      </c>
      <c r="C553" s="24" t="s">
        <v>1</v>
      </c>
      <c r="D553" s="24"/>
      <c r="E553" s="152" t="s">
        <v>45</v>
      </c>
      <c r="F553" s="48" t="s">
        <v>733</v>
      </c>
      <c r="G553" s="48" t="s">
        <v>733</v>
      </c>
      <c r="H553" s="48" t="s">
        <v>733</v>
      </c>
      <c r="I553" s="142">
        <v>115.2</v>
      </c>
      <c r="J553" s="142">
        <v>115.2</v>
      </c>
      <c r="K553" s="27" t="s">
        <v>7</v>
      </c>
      <c r="L553" s="34" t="s">
        <v>4</v>
      </c>
      <c r="M553" s="835"/>
    </row>
    <row r="554" spans="1:13" ht="79.5" customHeight="1">
      <c r="A554" s="38"/>
      <c r="B554" s="334" t="s">
        <v>76</v>
      </c>
      <c r="C554" s="24" t="s">
        <v>11</v>
      </c>
      <c r="D554" s="24"/>
      <c r="E554" s="152" t="s">
        <v>45</v>
      </c>
      <c r="F554" s="251" t="s">
        <v>733</v>
      </c>
      <c r="G554" s="251" t="s">
        <v>733</v>
      </c>
      <c r="H554" s="251" t="s">
        <v>733</v>
      </c>
      <c r="I554" s="719" t="s">
        <v>188</v>
      </c>
      <c r="J554" s="719"/>
      <c r="K554" s="719"/>
      <c r="L554" s="719"/>
      <c r="M554" s="65" t="s">
        <v>1426</v>
      </c>
    </row>
    <row r="555" spans="1:13" ht="34.5" customHeight="1">
      <c r="A555" s="679"/>
      <c r="B555" s="686" t="s">
        <v>238</v>
      </c>
      <c r="C555" s="675" t="s">
        <v>1</v>
      </c>
      <c r="D555" s="675"/>
      <c r="E555" s="675" t="s">
        <v>79</v>
      </c>
      <c r="F555" s="142" t="s">
        <v>733</v>
      </c>
      <c r="G555" s="142" t="s">
        <v>733</v>
      </c>
      <c r="H555" s="142" t="s">
        <v>733</v>
      </c>
      <c r="I555" s="142">
        <v>0.4</v>
      </c>
      <c r="J555" s="142">
        <v>0.4</v>
      </c>
      <c r="K555" s="27" t="s">
        <v>7</v>
      </c>
      <c r="L555" s="47"/>
      <c r="M555" s="681" t="s">
        <v>1427</v>
      </c>
    </row>
    <row r="556" spans="1:13" ht="33" customHeight="1">
      <c r="A556" s="680"/>
      <c r="B556" s="687"/>
      <c r="C556" s="676"/>
      <c r="D556" s="676"/>
      <c r="E556" s="676"/>
      <c r="F556" s="142" t="s">
        <v>733</v>
      </c>
      <c r="G556" s="142" t="s">
        <v>733</v>
      </c>
      <c r="H556" s="142" t="s">
        <v>733</v>
      </c>
      <c r="I556" s="142">
        <v>0.4</v>
      </c>
      <c r="J556" s="142">
        <v>0.3</v>
      </c>
      <c r="K556" s="28" t="s">
        <v>8</v>
      </c>
      <c r="L556" s="47"/>
      <c r="M556" s="682"/>
    </row>
    <row r="557" spans="1:13" ht="27.75" customHeight="1">
      <c r="A557" s="719"/>
      <c r="B557" s="686" t="s">
        <v>165</v>
      </c>
      <c r="C557" s="675" t="s">
        <v>1</v>
      </c>
      <c r="D557" s="675"/>
      <c r="E557" s="675" t="s">
        <v>79</v>
      </c>
      <c r="F557" s="142" t="s">
        <v>733</v>
      </c>
      <c r="G557" s="142" t="s">
        <v>733</v>
      </c>
      <c r="H557" s="142" t="s">
        <v>733</v>
      </c>
      <c r="I557" s="142">
        <v>1.9</v>
      </c>
      <c r="J557" s="142">
        <v>1.7</v>
      </c>
      <c r="K557" s="27" t="s">
        <v>7</v>
      </c>
      <c r="L557" s="47"/>
      <c r="M557" s="681" t="s">
        <v>1428</v>
      </c>
    </row>
    <row r="558" spans="1:13" ht="33" customHeight="1">
      <c r="A558" s="719"/>
      <c r="B558" s="687"/>
      <c r="C558" s="676"/>
      <c r="D558" s="676"/>
      <c r="E558" s="676"/>
      <c r="F558" s="142" t="s">
        <v>733</v>
      </c>
      <c r="G558" s="142" t="s">
        <v>733</v>
      </c>
      <c r="H558" s="142" t="s">
        <v>733</v>
      </c>
      <c r="I558" s="142">
        <v>1.7</v>
      </c>
      <c r="J558" s="142">
        <v>1.2</v>
      </c>
      <c r="K558" s="28" t="s">
        <v>8</v>
      </c>
      <c r="L558" s="47"/>
      <c r="M558" s="682"/>
    </row>
    <row r="559" spans="1:13" ht="54.75" customHeight="1">
      <c r="A559" s="685"/>
      <c r="B559" s="686" t="s">
        <v>100</v>
      </c>
      <c r="C559" s="675" t="s">
        <v>1</v>
      </c>
      <c r="D559" s="675"/>
      <c r="E559" s="675" t="s">
        <v>97</v>
      </c>
      <c r="F559" s="142" t="s">
        <v>733</v>
      </c>
      <c r="G559" s="142" t="s">
        <v>733</v>
      </c>
      <c r="H559" s="142" t="s">
        <v>733</v>
      </c>
      <c r="I559" s="142">
        <v>2.4</v>
      </c>
      <c r="J559" s="364">
        <v>2.1</v>
      </c>
      <c r="K559" s="27" t="s">
        <v>7</v>
      </c>
      <c r="L559" s="366">
        <v>256018011</v>
      </c>
      <c r="M559" s="875" t="s">
        <v>1476</v>
      </c>
    </row>
    <row r="560" spans="1:13" ht="60" customHeight="1">
      <c r="A560" s="685"/>
      <c r="B560" s="687"/>
      <c r="C560" s="676"/>
      <c r="D560" s="676"/>
      <c r="E560" s="676"/>
      <c r="F560" s="142" t="s">
        <v>733</v>
      </c>
      <c r="G560" s="142" t="s">
        <v>733</v>
      </c>
      <c r="H560" s="142" t="s">
        <v>733</v>
      </c>
      <c r="I560" s="142">
        <v>9.7</v>
      </c>
      <c r="J560" s="364">
        <v>8.3</v>
      </c>
      <c r="K560" s="28" t="s">
        <v>8</v>
      </c>
      <c r="L560" s="366">
        <v>256018011</v>
      </c>
      <c r="M560" s="876"/>
    </row>
    <row r="561" spans="1:13" ht="25.5" customHeight="1">
      <c r="A561" s="685"/>
      <c r="B561" s="686" t="s">
        <v>78</v>
      </c>
      <c r="C561" s="675" t="s">
        <v>1</v>
      </c>
      <c r="D561" s="675"/>
      <c r="E561" s="675" t="s">
        <v>98</v>
      </c>
      <c r="F561" s="142" t="s">
        <v>733</v>
      </c>
      <c r="G561" s="142" t="s">
        <v>733</v>
      </c>
      <c r="H561" s="142" t="s">
        <v>733</v>
      </c>
      <c r="I561" s="142">
        <v>12.5</v>
      </c>
      <c r="J561" s="364">
        <v>12.5</v>
      </c>
      <c r="K561" s="27" t="s">
        <v>7</v>
      </c>
      <c r="L561" s="47"/>
      <c r="M561" s="875" t="s">
        <v>1429</v>
      </c>
    </row>
    <row r="562" spans="1:13" ht="25.5" customHeight="1">
      <c r="A562" s="685"/>
      <c r="B562" s="687"/>
      <c r="C562" s="676"/>
      <c r="D562" s="676"/>
      <c r="E562" s="676"/>
      <c r="F562" s="142" t="s">
        <v>733</v>
      </c>
      <c r="G562" s="142" t="s">
        <v>733</v>
      </c>
      <c r="H562" s="142" t="s">
        <v>733</v>
      </c>
      <c r="I562" s="142">
        <v>12.5</v>
      </c>
      <c r="J562" s="364">
        <v>9</v>
      </c>
      <c r="K562" s="28" t="s">
        <v>8</v>
      </c>
      <c r="L562" s="47"/>
      <c r="M562" s="876"/>
    </row>
    <row r="563" spans="1:13" ht="24" customHeight="1">
      <c r="A563" s="719"/>
      <c r="B563" s="686" t="s">
        <v>181</v>
      </c>
      <c r="C563" s="677" t="s">
        <v>1</v>
      </c>
      <c r="D563" s="677"/>
      <c r="E563" s="675" t="s">
        <v>46</v>
      </c>
      <c r="F563" s="142" t="s">
        <v>733</v>
      </c>
      <c r="G563" s="142" t="s">
        <v>733</v>
      </c>
      <c r="H563" s="142" t="s">
        <v>733</v>
      </c>
      <c r="I563" s="150">
        <v>0</v>
      </c>
      <c r="J563" s="150">
        <v>0</v>
      </c>
      <c r="K563" s="27" t="s">
        <v>7</v>
      </c>
      <c r="L563" s="47"/>
      <c r="M563" s="877" t="s">
        <v>1430</v>
      </c>
    </row>
    <row r="564" spans="1:13" ht="24.75" customHeight="1">
      <c r="A564" s="719"/>
      <c r="B564" s="687"/>
      <c r="C564" s="678"/>
      <c r="D564" s="678"/>
      <c r="E564" s="676"/>
      <c r="F564" s="142" t="s">
        <v>733</v>
      </c>
      <c r="G564" s="142" t="s">
        <v>733</v>
      </c>
      <c r="H564" s="142" t="s">
        <v>733</v>
      </c>
      <c r="I564" s="142">
        <v>58.4</v>
      </c>
      <c r="J564" s="142">
        <v>58.3</v>
      </c>
      <c r="K564" s="28" t="s">
        <v>8</v>
      </c>
      <c r="L564" s="47"/>
      <c r="M564" s="878"/>
    </row>
    <row r="565" spans="1:13" ht="31.5" customHeight="1">
      <c r="A565" s="675"/>
      <c r="B565" s="686" t="s">
        <v>172</v>
      </c>
      <c r="C565" s="675" t="s">
        <v>1</v>
      </c>
      <c r="D565" s="675"/>
      <c r="E565" s="675" t="s">
        <v>46</v>
      </c>
      <c r="F565" s="142" t="s">
        <v>733</v>
      </c>
      <c r="G565" s="142" t="s">
        <v>733</v>
      </c>
      <c r="H565" s="142" t="s">
        <v>733</v>
      </c>
      <c r="I565" s="150">
        <v>66.8</v>
      </c>
      <c r="J565" s="367">
        <v>66.8</v>
      </c>
      <c r="K565" s="27" t="s">
        <v>7</v>
      </c>
      <c r="L565" s="47"/>
      <c r="M565" s="877" t="s">
        <v>1346</v>
      </c>
    </row>
    <row r="566" spans="1:13" ht="39" customHeight="1">
      <c r="A566" s="676"/>
      <c r="B566" s="687"/>
      <c r="C566" s="676"/>
      <c r="D566" s="676"/>
      <c r="E566" s="676"/>
      <c r="F566" s="142"/>
      <c r="G566" s="142"/>
      <c r="H566" s="142"/>
      <c r="I566" s="150">
        <v>80.4</v>
      </c>
      <c r="J566" s="367">
        <v>80.4</v>
      </c>
      <c r="K566" s="27" t="s">
        <v>8</v>
      </c>
      <c r="L566" s="47"/>
      <c r="M566" s="878"/>
    </row>
    <row r="567" spans="1:13" ht="36" customHeight="1">
      <c r="A567" s="677"/>
      <c r="B567" s="686" t="s">
        <v>711</v>
      </c>
      <c r="C567" s="675" t="s">
        <v>1</v>
      </c>
      <c r="D567" s="675"/>
      <c r="E567" s="675" t="s">
        <v>79</v>
      </c>
      <c r="F567" s="858" t="s">
        <v>733</v>
      </c>
      <c r="G567" s="858" t="s">
        <v>733</v>
      </c>
      <c r="H567" s="858" t="s">
        <v>733</v>
      </c>
      <c r="I567" s="150">
        <v>15.4</v>
      </c>
      <c r="J567" s="367">
        <v>15</v>
      </c>
      <c r="K567" s="368" t="s">
        <v>7</v>
      </c>
      <c r="L567" s="369"/>
      <c r="M567" s="877" t="s">
        <v>1347</v>
      </c>
    </row>
    <row r="568" spans="1:13" ht="28.5" customHeight="1">
      <c r="A568" s="781"/>
      <c r="B568" s="687"/>
      <c r="C568" s="676"/>
      <c r="D568" s="676"/>
      <c r="E568" s="676"/>
      <c r="F568" s="859"/>
      <c r="G568" s="859"/>
      <c r="H568" s="859"/>
      <c r="I568" s="150">
        <v>10.1</v>
      </c>
      <c r="J568" s="367">
        <v>9.9</v>
      </c>
      <c r="K568" s="368" t="s">
        <v>8</v>
      </c>
      <c r="L568" s="369"/>
      <c r="M568" s="878"/>
    </row>
    <row r="569" spans="1:13" ht="54" customHeight="1">
      <c r="A569" s="327"/>
      <c r="B569" s="365" t="s">
        <v>167</v>
      </c>
      <c r="C569" s="44" t="s">
        <v>1</v>
      </c>
      <c r="D569" s="44"/>
      <c r="E569" s="165" t="s">
        <v>46</v>
      </c>
      <c r="F569" s="142" t="s">
        <v>733</v>
      </c>
      <c r="G569" s="150" t="s">
        <v>733</v>
      </c>
      <c r="H569" s="142" t="s">
        <v>733</v>
      </c>
      <c r="I569" s="150">
        <v>40.1</v>
      </c>
      <c r="J569" s="367">
        <v>40</v>
      </c>
      <c r="K569" s="368" t="s">
        <v>7</v>
      </c>
      <c r="L569" s="370">
        <v>256053011</v>
      </c>
      <c r="M569" s="371" t="s">
        <v>1348</v>
      </c>
    </row>
    <row r="570" spans="1:13" ht="24.75" customHeight="1">
      <c r="A570" s="685"/>
      <c r="B570" s="832" t="s">
        <v>47</v>
      </c>
      <c r="C570" s="677" t="s">
        <v>1</v>
      </c>
      <c r="D570" s="677"/>
      <c r="E570" s="675" t="s">
        <v>46</v>
      </c>
      <c r="F570" s="142" t="s">
        <v>733</v>
      </c>
      <c r="G570" s="142" t="s">
        <v>733</v>
      </c>
      <c r="H570" s="142" t="s">
        <v>733</v>
      </c>
      <c r="I570" s="142">
        <v>0</v>
      </c>
      <c r="J570" s="364">
        <v>0</v>
      </c>
      <c r="K570" s="27" t="s">
        <v>7</v>
      </c>
      <c r="L570" s="34"/>
      <c r="M570" s="879" t="s">
        <v>1349</v>
      </c>
    </row>
    <row r="571" spans="1:13" ht="28.5" customHeight="1">
      <c r="A571" s="685"/>
      <c r="B571" s="833"/>
      <c r="C571" s="678"/>
      <c r="D571" s="678"/>
      <c r="E571" s="676"/>
      <c r="F571" s="142" t="s">
        <v>733</v>
      </c>
      <c r="G571" s="142" t="s">
        <v>733</v>
      </c>
      <c r="H571" s="142" t="s">
        <v>733</v>
      </c>
      <c r="I571" s="142">
        <v>162.1</v>
      </c>
      <c r="J571" s="364">
        <v>158.7</v>
      </c>
      <c r="K571" s="28" t="s">
        <v>8</v>
      </c>
      <c r="L571" s="372">
        <v>256002015</v>
      </c>
      <c r="M571" s="880"/>
    </row>
    <row r="572" spans="1:13" ht="26.25" customHeight="1">
      <c r="A572" s="675"/>
      <c r="B572" s="832" t="s">
        <v>48</v>
      </c>
      <c r="C572" s="675" t="s">
        <v>1</v>
      </c>
      <c r="D572" s="675"/>
      <c r="E572" s="675" t="s">
        <v>46</v>
      </c>
      <c r="F572" s="142" t="s">
        <v>733</v>
      </c>
      <c r="G572" s="48" t="s">
        <v>733</v>
      </c>
      <c r="H572" s="142" t="s">
        <v>733</v>
      </c>
      <c r="I572" s="48">
        <v>0</v>
      </c>
      <c r="J572" s="48">
        <v>0</v>
      </c>
      <c r="K572" s="368" t="s">
        <v>7</v>
      </c>
      <c r="L572" s="373"/>
      <c r="M572" s="881" t="s">
        <v>1350</v>
      </c>
    </row>
    <row r="573" spans="1:13" ht="39" customHeight="1">
      <c r="A573" s="676"/>
      <c r="B573" s="833"/>
      <c r="C573" s="676"/>
      <c r="D573" s="676"/>
      <c r="E573" s="676"/>
      <c r="F573" s="142" t="s">
        <v>733</v>
      </c>
      <c r="G573" s="142" t="s">
        <v>733</v>
      </c>
      <c r="H573" s="142" t="s">
        <v>733</v>
      </c>
      <c r="I573" s="142">
        <v>278.2</v>
      </c>
      <c r="J573" s="364">
        <v>275</v>
      </c>
      <c r="K573" s="374" t="s">
        <v>8</v>
      </c>
      <c r="L573" s="375">
        <v>256013015</v>
      </c>
      <c r="M573" s="882"/>
    </row>
    <row r="574" spans="1:13" ht="37.5" customHeight="1">
      <c r="A574" s="860"/>
      <c r="B574" s="883" t="s">
        <v>173</v>
      </c>
      <c r="C574" s="675" t="s">
        <v>1</v>
      </c>
      <c r="D574" s="675"/>
      <c r="E574" s="675" t="s">
        <v>46</v>
      </c>
      <c r="F574" s="142" t="s">
        <v>733</v>
      </c>
      <c r="G574" s="142" t="s">
        <v>733</v>
      </c>
      <c r="H574" s="142" t="s">
        <v>733</v>
      </c>
      <c r="I574" s="142">
        <v>0</v>
      </c>
      <c r="J574" s="364">
        <v>0</v>
      </c>
      <c r="K574" s="368" t="s">
        <v>7</v>
      </c>
      <c r="L574" s="373"/>
      <c r="M574" s="881" t="s">
        <v>1351</v>
      </c>
    </row>
    <row r="575" spans="1:13" ht="29.25" customHeight="1">
      <c r="A575" s="860"/>
      <c r="B575" s="884"/>
      <c r="C575" s="676"/>
      <c r="D575" s="676"/>
      <c r="E575" s="676"/>
      <c r="F575" s="142" t="s">
        <v>733</v>
      </c>
      <c r="G575" s="142" t="s">
        <v>733</v>
      </c>
      <c r="H575" s="142" t="s">
        <v>733</v>
      </c>
      <c r="I575" s="142">
        <v>278.2</v>
      </c>
      <c r="J575" s="364">
        <v>266.6</v>
      </c>
      <c r="K575" s="374" t="s">
        <v>8</v>
      </c>
      <c r="L575" s="375">
        <v>256015015</v>
      </c>
      <c r="M575" s="882"/>
    </row>
    <row r="576" spans="1:13" ht="24" customHeight="1">
      <c r="A576" s="675"/>
      <c r="B576" s="832" t="s">
        <v>49</v>
      </c>
      <c r="C576" s="675" t="s">
        <v>1</v>
      </c>
      <c r="D576" s="675"/>
      <c r="E576" s="675" t="s">
        <v>46</v>
      </c>
      <c r="F576" s="858" t="s">
        <v>733</v>
      </c>
      <c r="G576" s="858" t="s">
        <v>733</v>
      </c>
      <c r="H576" s="858" t="s">
        <v>733</v>
      </c>
      <c r="I576" s="142">
        <v>0</v>
      </c>
      <c r="J576" s="364">
        <v>0</v>
      </c>
      <c r="K576" s="28" t="s">
        <v>7</v>
      </c>
      <c r="L576" s="34"/>
      <c r="M576" s="885" t="s">
        <v>1352</v>
      </c>
    </row>
    <row r="577" spans="1:13" ht="24" customHeight="1">
      <c r="A577" s="676"/>
      <c r="B577" s="833"/>
      <c r="C577" s="676"/>
      <c r="D577" s="676"/>
      <c r="E577" s="676"/>
      <c r="F577" s="859"/>
      <c r="G577" s="859"/>
      <c r="H577" s="859"/>
      <c r="I577" s="142">
        <v>155.4</v>
      </c>
      <c r="J577" s="364">
        <v>241.5</v>
      </c>
      <c r="K577" s="28" t="s">
        <v>8</v>
      </c>
      <c r="L577" s="34"/>
      <c r="M577" s="886"/>
    </row>
    <row r="578" spans="1:13" ht="53.25" customHeight="1">
      <c r="A578" s="165"/>
      <c r="B578" s="334" t="s">
        <v>50</v>
      </c>
      <c r="C578" s="24" t="s">
        <v>1</v>
      </c>
      <c r="D578" s="88"/>
      <c r="E578" s="152" t="s">
        <v>46</v>
      </c>
      <c r="F578" s="142" t="s">
        <v>733</v>
      </c>
      <c r="G578" s="142" t="s">
        <v>733</v>
      </c>
      <c r="H578" s="142" t="s">
        <v>733</v>
      </c>
      <c r="I578" s="142">
        <v>57.5</v>
      </c>
      <c r="J578" s="364">
        <v>57.5</v>
      </c>
      <c r="K578" s="28" t="s">
        <v>8</v>
      </c>
      <c r="L578" s="372">
        <v>256014015</v>
      </c>
      <c r="M578" s="376" t="s">
        <v>1353</v>
      </c>
    </row>
    <row r="579" spans="1:13" ht="51.75" customHeight="1">
      <c r="A579" s="165"/>
      <c r="B579" s="334" t="s">
        <v>891</v>
      </c>
      <c r="C579" s="24" t="s">
        <v>1</v>
      </c>
      <c r="D579" s="88"/>
      <c r="E579" s="152" t="s">
        <v>46</v>
      </c>
      <c r="F579" s="142" t="s">
        <v>733</v>
      </c>
      <c r="G579" s="142" t="s">
        <v>733</v>
      </c>
      <c r="H579" s="142" t="s">
        <v>733</v>
      </c>
      <c r="I579" s="142">
        <v>116.8</v>
      </c>
      <c r="J579" s="142">
        <v>98.5</v>
      </c>
      <c r="K579" s="28" t="s">
        <v>8</v>
      </c>
      <c r="L579" s="372">
        <v>256014015</v>
      </c>
      <c r="M579" s="338" t="s">
        <v>1431</v>
      </c>
    </row>
    <row r="580" spans="1:13" ht="96" customHeight="1">
      <c r="A580" s="165"/>
      <c r="B580" s="334" t="s">
        <v>99</v>
      </c>
      <c r="C580" s="24" t="s">
        <v>1</v>
      </c>
      <c r="D580" s="88"/>
      <c r="E580" s="152" t="s">
        <v>46</v>
      </c>
      <c r="F580" s="142" t="s">
        <v>733</v>
      </c>
      <c r="G580" s="142" t="s">
        <v>733</v>
      </c>
      <c r="H580" s="142" t="s">
        <v>733</v>
      </c>
      <c r="I580" s="142">
        <v>45.3</v>
      </c>
      <c r="J580" s="364">
        <v>45.3</v>
      </c>
      <c r="K580" s="27" t="s">
        <v>8</v>
      </c>
      <c r="L580" s="47"/>
      <c r="M580" s="338" t="s">
        <v>1354</v>
      </c>
    </row>
    <row r="581" spans="1:13" ht="55.5" customHeight="1">
      <c r="A581" s="675"/>
      <c r="B581" s="683" t="s">
        <v>174</v>
      </c>
      <c r="C581" s="677" t="s">
        <v>1</v>
      </c>
      <c r="D581" s="677"/>
      <c r="E581" s="675" t="s">
        <v>46</v>
      </c>
      <c r="F581" s="142" t="s">
        <v>733</v>
      </c>
      <c r="G581" s="142" t="s">
        <v>733</v>
      </c>
      <c r="H581" s="142" t="s">
        <v>733</v>
      </c>
      <c r="I581" s="142">
        <v>10.3</v>
      </c>
      <c r="J581" s="364">
        <v>8.3</v>
      </c>
      <c r="K581" s="27" t="s">
        <v>7</v>
      </c>
      <c r="L581" s="366">
        <v>256018011</v>
      </c>
      <c r="M581" s="397" t="s">
        <v>1432</v>
      </c>
    </row>
    <row r="582" spans="1:13" ht="55.5" customHeight="1">
      <c r="A582" s="676"/>
      <c r="B582" s="684"/>
      <c r="C582" s="678"/>
      <c r="D582" s="678"/>
      <c r="E582" s="676"/>
      <c r="F582" s="142"/>
      <c r="G582" s="142"/>
      <c r="H582" s="142"/>
      <c r="I582" s="142">
        <v>2.6</v>
      </c>
      <c r="J582" s="364">
        <v>2.1</v>
      </c>
      <c r="K582" s="28" t="s">
        <v>8</v>
      </c>
      <c r="L582" s="366">
        <v>256018015</v>
      </c>
      <c r="M582" s="397" t="s">
        <v>1433</v>
      </c>
    </row>
    <row r="583" spans="1:13" ht="24.75" customHeight="1">
      <c r="A583" s="165"/>
      <c r="B583" s="832" t="s">
        <v>182</v>
      </c>
      <c r="C583" s="675" t="s">
        <v>1</v>
      </c>
      <c r="D583" s="677"/>
      <c r="E583" s="675" t="s">
        <v>46</v>
      </c>
      <c r="F583" s="142" t="s">
        <v>733</v>
      </c>
      <c r="G583" s="142" t="s">
        <v>733</v>
      </c>
      <c r="H583" s="142" t="s">
        <v>733</v>
      </c>
      <c r="I583" s="142">
        <v>167.3</v>
      </c>
      <c r="J583" s="364">
        <v>166.2</v>
      </c>
      <c r="K583" s="28" t="s">
        <v>7</v>
      </c>
      <c r="L583" s="47"/>
      <c r="M583" s="887" t="s">
        <v>1434</v>
      </c>
    </row>
    <row r="584" spans="1:13" ht="22.5" customHeight="1">
      <c r="A584" s="165"/>
      <c r="B584" s="833"/>
      <c r="C584" s="676"/>
      <c r="D584" s="678"/>
      <c r="E584" s="676"/>
      <c r="F584" s="142" t="s">
        <v>733</v>
      </c>
      <c r="G584" s="142" t="s">
        <v>733</v>
      </c>
      <c r="H584" s="142" t="s">
        <v>733</v>
      </c>
      <c r="I584" s="142">
        <v>191.1</v>
      </c>
      <c r="J584" s="364">
        <v>193.1</v>
      </c>
      <c r="K584" s="28" t="s">
        <v>8</v>
      </c>
      <c r="L584" s="47"/>
      <c r="M584" s="888"/>
    </row>
    <row r="585" spans="1:13" ht="32.25" customHeight="1">
      <c r="A585" s="675"/>
      <c r="B585" s="834" t="s">
        <v>892</v>
      </c>
      <c r="C585" s="677" t="s">
        <v>1</v>
      </c>
      <c r="D585" s="675"/>
      <c r="E585" s="675" t="s">
        <v>46</v>
      </c>
      <c r="F585" s="150" t="s">
        <v>733</v>
      </c>
      <c r="G585" s="150" t="s">
        <v>733</v>
      </c>
      <c r="H585" s="150" t="s">
        <v>733</v>
      </c>
      <c r="I585" s="142">
        <v>5</v>
      </c>
      <c r="J585" s="364">
        <v>5</v>
      </c>
      <c r="K585" s="28" t="s">
        <v>7</v>
      </c>
      <c r="L585" s="370">
        <v>451017011</v>
      </c>
      <c r="M585" s="679" t="s">
        <v>1435</v>
      </c>
    </row>
    <row r="586" spans="1:13" ht="32.25" customHeight="1">
      <c r="A586" s="676"/>
      <c r="B586" s="835"/>
      <c r="C586" s="678"/>
      <c r="D586" s="676"/>
      <c r="E586" s="676"/>
      <c r="F586" s="150"/>
      <c r="G586" s="150"/>
      <c r="H586" s="150"/>
      <c r="I586" s="142">
        <v>5.4</v>
      </c>
      <c r="J586" s="364">
        <v>5.4</v>
      </c>
      <c r="K586" s="28" t="s">
        <v>8</v>
      </c>
      <c r="L586" s="370">
        <v>451017015</v>
      </c>
      <c r="M586" s="680"/>
    </row>
    <row r="587" spans="1:13" ht="78.75" customHeight="1">
      <c r="A587" s="165"/>
      <c r="B587" s="335" t="s">
        <v>72</v>
      </c>
      <c r="C587" s="44" t="s">
        <v>1</v>
      </c>
      <c r="D587" s="44"/>
      <c r="E587" s="165" t="s">
        <v>46</v>
      </c>
      <c r="F587" s="150" t="s">
        <v>733</v>
      </c>
      <c r="G587" s="150" t="s">
        <v>733</v>
      </c>
      <c r="H587" s="150" t="s">
        <v>733</v>
      </c>
      <c r="I587" s="142">
        <v>78.5</v>
      </c>
      <c r="J587" s="364">
        <v>78.5</v>
      </c>
      <c r="K587" s="374" t="s">
        <v>8</v>
      </c>
      <c r="L587" s="370">
        <v>256044000</v>
      </c>
      <c r="M587" s="397" t="s">
        <v>1436</v>
      </c>
    </row>
    <row r="588" spans="1:13" ht="21.75" customHeight="1">
      <c r="A588" s="41"/>
      <c r="B588" s="118" t="s">
        <v>6</v>
      </c>
      <c r="C588" s="185"/>
      <c r="D588" s="185"/>
      <c r="E588" s="118"/>
      <c r="F588" s="118"/>
      <c r="G588" s="118"/>
      <c r="H588" s="118"/>
      <c r="I588" s="135">
        <f>SUM(I589:I591)</f>
        <v>3268.7000000000007</v>
      </c>
      <c r="J588" s="135">
        <f>SUM(J589:J591)</f>
        <v>3249.8000000000006</v>
      </c>
      <c r="K588" s="127"/>
      <c r="L588" s="129"/>
      <c r="M588" s="127"/>
    </row>
    <row r="589" spans="1:13" ht="18" customHeight="1">
      <c r="A589" s="41"/>
      <c r="B589" s="118" t="s">
        <v>7</v>
      </c>
      <c r="C589" s="185"/>
      <c r="D589" s="185"/>
      <c r="E589" s="118"/>
      <c r="F589" s="118"/>
      <c r="G589" s="118"/>
      <c r="H589" s="118"/>
      <c r="I589" s="132">
        <f>SUM(I545+I549+I553+I555+I557+I559+I561+I563+I565+I567+I569+I570+I572+I574+I576+I581+I583+I585)</f>
        <v>514.9000000000001</v>
      </c>
      <c r="J589" s="132">
        <f>SUM(J545+J549+J553+J555+J557+J559+J561+J563+J565+J567+J569+J570+J572+J574+J576+J581+J583+J585)</f>
        <v>510.8</v>
      </c>
      <c r="K589" s="127"/>
      <c r="L589" s="131"/>
      <c r="M589" s="127"/>
    </row>
    <row r="590" spans="1:13" ht="15.75">
      <c r="A590" s="41"/>
      <c r="B590" s="118" t="s">
        <v>8</v>
      </c>
      <c r="C590" s="185"/>
      <c r="D590" s="185"/>
      <c r="E590" s="118"/>
      <c r="F590" s="118"/>
      <c r="G590" s="118"/>
      <c r="H590" s="118"/>
      <c r="I590" s="135">
        <f>SUM(I546+I547+I548+I550+I551+I552+I556+I558+I560+I562+I564+I566+I568+I571+I573+I575+I577+I578+I579+I580+I582+I584+I586+I587)</f>
        <v>2753.8000000000006</v>
      </c>
      <c r="J590" s="135">
        <f>SUM(J546+J547+J548+J550+J551+J552+J556+J558+J560+J562+J564+J566+J568+J571+J573+J575+J577+J578+J579+J580+J582+J584+J586+J587)</f>
        <v>2739.0000000000005</v>
      </c>
      <c r="K590" s="127"/>
      <c r="L590" s="131"/>
      <c r="M590" s="127"/>
    </row>
    <row r="591" spans="1:13" ht="15.75">
      <c r="A591" s="41"/>
      <c r="B591" s="118" t="s">
        <v>5</v>
      </c>
      <c r="C591" s="185"/>
      <c r="D591" s="185"/>
      <c r="E591" s="118"/>
      <c r="F591" s="118"/>
      <c r="G591" s="118"/>
      <c r="H591" s="118"/>
      <c r="I591" s="132">
        <v>0</v>
      </c>
      <c r="J591" s="132">
        <v>0</v>
      </c>
      <c r="K591" s="127"/>
      <c r="L591" s="131"/>
      <c r="M591" s="127"/>
    </row>
    <row r="592" spans="1:13" ht="18" customHeight="1">
      <c r="A592" s="41"/>
      <c r="B592" s="753" t="s">
        <v>151</v>
      </c>
      <c r="C592" s="754"/>
      <c r="D592" s="754"/>
      <c r="E592" s="754"/>
      <c r="F592" s="754"/>
      <c r="G592" s="754"/>
      <c r="H592" s="754"/>
      <c r="I592" s="754"/>
      <c r="J592" s="754"/>
      <c r="K592" s="754"/>
      <c r="L592" s="754"/>
      <c r="M592" s="755"/>
    </row>
    <row r="593" spans="1:13" ht="20.25" customHeight="1">
      <c r="A593" s="38"/>
      <c r="B593" s="791" t="s">
        <v>753</v>
      </c>
      <c r="C593" s="792"/>
      <c r="D593" s="792"/>
      <c r="E593" s="792"/>
      <c r="F593" s="792"/>
      <c r="G593" s="792"/>
      <c r="H593" s="792"/>
      <c r="I593" s="792"/>
      <c r="J593" s="792"/>
      <c r="K593" s="792"/>
      <c r="L593" s="792"/>
      <c r="M593" s="793"/>
    </row>
    <row r="594" spans="1:13" ht="114" customHeight="1">
      <c r="A594" s="47"/>
      <c r="B594" s="330" t="s">
        <v>217</v>
      </c>
      <c r="C594" s="145" t="s">
        <v>1355</v>
      </c>
      <c r="D594" s="219" t="s">
        <v>812</v>
      </c>
      <c r="E594" s="219" t="s">
        <v>158</v>
      </c>
      <c r="F594" s="145">
        <v>0.38</v>
      </c>
      <c r="G594" s="145"/>
      <c r="H594" s="377">
        <v>0.23</v>
      </c>
      <c r="I594" s="145" t="s">
        <v>733</v>
      </c>
      <c r="J594" s="145" t="s">
        <v>733</v>
      </c>
      <c r="K594" s="175" t="s">
        <v>733</v>
      </c>
      <c r="L594" s="174" t="s">
        <v>733</v>
      </c>
      <c r="M594" s="378" t="s">
        <v>1701</v>
      </c>
    </row>
    <row r="595" spans="1:13" ht="99" customHeight="1">
      <c r="A595" s="47"/>
      <c r="B595" s="330" t="s">
        <v>218</v>
      </c>
      <c r="C595" s="145" t="s">
        <v>193</v>
      </c>
      <c r="D595" s="219" t="s">
        <v>812</v>
      </c>
      <c r="E595" s="219" t="s">
        <v>158</v>
      </c>
      <c r="F595" s="145">
        <v>95.5</v>
      </c>
      <c r="G595" s="145"/>
      <c r="H595" s="377">
        <v>98.7</v>
      </c>
      <c r="I595" s="145" t="s">
        <v>733</v>
      </c>
      <c r="J595" s="145" t="s">
        <v>733</v>
      </c>
      <c r="K595" s="175" t="s">
        <v>733</v>
      </c>
      <c r="L595" s="174" t="s">
        <v>733</v>
      </c>
      <c r="M595" s="378" t="s">
        <v>1700</v>
      </c>
    </row>
    <row r="596" spans="1:13" ht="21" customHeight="1">
      <c r="A596" s="38"/>
      <c r="B596" s="708" t="s">
        <v>3</v>
      </c>
      <c r="C596" s="709"/>
      <c r="D596" s="709"/>
      <c r="E596" s="709"/>
      <c r="F596" s="804"/>
      <c r="G596" s="804"/>
      <c r="H596" s="804"/>
      <c r="I596" s="804"/>
      <c r="J596" s="804"/>
      <c r="K596" s="52"/>
      <c r="L596" s="47"/>
      <c r="M596" s="52"/>
    </row>
    <row r="597" spans="1:13" ht="96" customHeight="1">
      <c r="A597" s="24"/>
      <c r="B597" s="72" t="s">
        <v>168</v>
      </c>
      <c r="C597" s="24" t="s">
        <v>1</v>
      </c>
      <c r="D597" s="88"/>
      <c r="E597" s="152" t="s">
        <v>158</v>
      </c>
      <c r="F597" s="142" t="s">
        <v>733</v>
      </c>
      <c r="G597" s="142" t="s">
        <v>733</v>
      </c>
      <c r="H597" s="142" t="s">
        <v>733</v>
      </c>
      <c r="I597" s="857" t="s">
        <v>104</v>
      </c>
      <c r="J597" s="857"/>
      <c r="K597" s="857"/>
      <c r="L597" s="857"/>
      <c r="M597" s="338" t="s">
        <v>1699</v>
      </c>
    </row>
    <row r="598" spans="1:13" ht="98.25" customHeight="1">
      <c r="A598" s="24"/>
      <c r="B598" s="72" t="s">
        <v>183</v>
      </c>
      <c r="C598" s="24" t="s">
        <v>1</v>
      </c>
      <c r="D598" s="88"/>
      <c r="E598" s="152" t="s">
        <v>158</v>
      </c>
      <c r="F598" s="142" t="s">
        <v>733</v>
      </c>
      <c r="G598" s="142" t="s">
        <v>733</v>
      </c>
      <c r="H598" s="142" t="s">
        <v>733</v>
      </c>
      <c r="I598" s="857" t="s">
        <v>104</v>
      </c>
      <c r="J598" s="857"/>
      <c r="K598" s="857"/>
      <c r="L598" s="857"/>
      <c r="M598" s="338" t="s">
        <v>1356</v>
      </c>
    </row>
    <row r="599" spans="1:13" ht="99" customHeight="1">
      <c r="A599" s="24"/>
      <c r="B599" s="35" t="s">
        <v>169</v>
      </c>
      <c r="C599" s="24" t="s">
        <v>1</v>
      </c>
      <c r="D599" s="88"/>
      <c r="E599" s="152" t="s">
        <v>158</v>
      </c>
      <c r="F599" s="142" t="s">
        <v>733</v>
      </c>
      <c r="G599" s="142" t="s">
        <v>733</v>
      </c>
      <c r="H599" s="142" t="s">
        <v>733</v>
      </c>
      <c r="I599" s="857" t="s">
        <v>104</v>
      </c>
      <c r="J599" s="857"/>
      <c r="K599" s="857"/>
      <c r="L599" s="857"/>
      <c r="M599" s="338" t="s">
        <v>1357</v>
      </c>
    </row>
    <row r="600" spans="1:13" ht="19.5" customHeight="1">
      <c r="A600" s="41"/>
      <c r="B600" s="211" t="s">
        <v>785</v>
      </c>
      <c r="C600" s="119"/>
      <c r="D600" s="119"/>
      <c r="E600" s="118"/>
      <c r="F600" s="118"/>
      <c r="G600" s="118"/>
      <c r="H600" s="118"/>
      <c r="I600" s="132">
        <v>0</v>
      </c>
      <c r="J600" s="128">
        <v>0</v>
      </c>
      <c r="K600" s="127"/>
      <c r="L600" s="131"/>
      <c r="M600" s="127"/>
    </row>
    <row r="601" spans="1:13" ht="21.75" customHeight="1">
      <c r="A601" s="41"/>
      <c r="B601" s="118" t="s">
        <v>7</v>
      </c>
      <c r="C601" s="119"/>
      <c r="D601" s="119"/>
      <c r="E601" s="118"/>
      <c r="F601" s="118"/>
      <c r="G601" s="118"/>
      <c r="H601" s="118"/>
      <c r="I601" s="132">
        <v>0</v>
      </c>
      <c r="J601" s="128">
        <v>0</v>
      </c>
      <c r="K601" s="127"/>
      <c r="L601" s="131"/>
      <c r="M601" s="127"/>
    </row>
    <row r="602" spans="1:13" ht="19.5" customHeight="1">
      <c r="A602" s="41"/>
      <c r="B602" s="118" t="s">
        <v>8</v>
      </c>
      <c r="C602" s="119"/>
      <c r="D602" s="119"/>
      <c r="E602" s="118"/>
      <c r="F602" s="118"/>
      <c r="G602" s="118"/>
      <c r="H602" s="118"/>
      <c r="I602" s="132">
        <v>0</v>
      </c>
      <c r="J602" s="130">
        <v>0</v>
      </c>
      <c r="K602" s="127"/>
      <c r="L602" s="131"/>
      <c r="M602" s="127"/>
    </row>
    <row r="603" spans="1:13" ht="19.5" customHeight="1">
      <c r="A603" s="41"/>
      <c r="B603" s="118" t="s">
        <v>5</v>
      </c>
      <c r="C603" s="119"/>
      <c r="D603" s="119"/>
      <c r="E603" s="118"/>
      <c r="F603" s="118"/>
      <c r="G603" s="118"/>
      <c r="H603" s="118"/>
      <c r="I603" s="132">
        <v>0</v>
      </c>
      <c r="J603" s="130">
        <v>0</v>
      </c>
      <c r="K603" s="127"/>
      <c r="L603" s="131"/>
      <c r="M603" s="127"/>
    </row>
    <row r="604" spans="1:13" ht="21" customHeight="1">
      <c r="A604" s="41"/>
      <c r="B604" s="753" t="s">
        <v>149</v>
      </c>
      <c r="C604" s="754"/>
      <c r="D604" s="754"/>
      <c r="E604" s="754"/>
      <c r="F604" s="754"/>
      <c r="G604" s="754"/>
      <c r="H604" s="754"/>
      <c r="I604" s="754"/>
      <c r="J604" s="754"/>
      <c r="K604" s="754"/>
      <c r="L604" s="754"/>
      <c r="M604" s="755"/>
    </row>
    <row r="605" spans="1:13" ht="21" customHeight="1">
      <c r="A605" s="38"/>
      <c r="B605" s="794" t="s">
        <v>157</v>
      </c>
      <c r="C605" s="795"/>
      <c r="D605" s="795"/>
      <c r="E605" s="795"/>
      <c r="F605" s="795"/>
      <c r="G605" s="795"/>
      <c r="H605" s="795"/>
      <c r="I605" s="795"/>
      <c r="J605" s="795"/>
      <c r="K605" s="795"/>
      <c r="L605" s="795"/>
      <c r="M605" s="796"/>
    </row>
    <row r="606" spans="1:13" ht="36" customHeight="1">
      <c r="A606" s="47"/>
      <c r="B606" s="147" t="s">
        <v>219</v>
      </c>
      <c r="C606" s="145" t="s">
        <v>220</v>
      </c>
      <c r="D606" s="238" t="s">
        <v>802</v>
      </c>
      <c r="E606" s="174" t="s">
        <v>51</v>
      </c>
      <c r="F606" s="213"/>
      <c r="G606" s="213"/>
      <c r="H606" s="213"/>
      <c r="I606" s="213"/>
      <c r="J606" s="213"/>
      <c r="K606" s="212" t="s">
        <v>4</v>
      </c>
      <c r="L606" s="210" t="s">
        <v>4</v>
      </c>
      <c r="M606" s="378" t="s">
        <v>1358</v>
      </c>
    </row>
    <row r="607" spans="1:13" ht="49.5" customHeight="1">
      <c r="A607" s="47"/>
      <c r="B607" s="147" t="s">
        <v>221</v>
      </c>
      <c r="C607" s="145"/>
      <c r="D607" s="212" t="s">
        <v>4</v>
      </c>
      <c r="E607" s="214"/>
      <c r="F607" s="316">
        <v>153.2</v>
      </c>
      <c r="G607" s="316"/>
      <c r="H607" s="316">
        <v>156.4</v>
      </c>
      <c r="I607" s="316" t="s">
        <v>733</v>
      </c>
      <c r="J607" s="145" t="s">
        <v>733</v>
      </c>
      <c r="K607" s="212" t="s">
        <v>733</v>
      </c>
      <c r="L607" s="210" t="s">
        <v>733</v>
      </c>
      <c r="M607" s="350" t="s">
        <v>1459</v>
      </c>
    </row>
    <row r="608" spans="1:13" ht="49.5" customHeight="1">
      <c r="A608" s="47"/>
      <c r="B608" s="147" t="s">
        <v>222</v>
      </c>
      <c r="C608" s="145"/>
      <c r="D608" s="212" t="s">
        <v>4</v>
      </c>
      <c r="E608" s="214"/>
      <c r="F608" s="316">
        <v>91.8</v>
      </c>
      <c r="G608" s="316"/>
      <c r="H608" s="316">
        <v>103.2</v>
      </c>
      <c r="I608" s="316" t="s">
        <v>733</v>
      </c>
      <c r="J608" s="145" t="s">
        <v>733</v>
      </c>
      <c r="K608" s="212" t="s">
        <v>733</v>
      </c>
      <c r="L608" s="210" t="s">
        <v>733</v>
      </c>
      <c r="M608" s="350" t="s">
        <v>1359</v>
      </c>
    </row>
    <row r="609" spans="1:13" ht="49.5" customHeight="1">
      <c r="A609" s="47"/>
      <c r="B609" s="147" t="s">
        <v>223</v>
      </c>
      <c r="C609" s="145"/>
      <c r="D609" s="212" t="s">
        <v>4</v>
      </c>
      <c r="E609" s="214"/>
      <c r="F609" s="316">
        <v>78.9</v>
      </c>
      <c r="G609" s="316"/>
      <c r="H609" s="316">
        <v>87.7</v>
      </c>
      <c r="I609" s="316" t="s">
        <v>733</v>
      </c>
      <c r="J609" s="145" t="s">
        <v>733</v>
      </c>
      <c r="K609" s="212" t="s">
        <v>733</v>
      </c>
      <c r="L609" s="210" t="s">
        <v>733</v>
      </c>
      <c r="M609" s="350" t="s">
        <v>1360</v>
      </c>
    </row>
    <row r="610" spans="1:13" ht="49.5" customHeight="1">
      <c r="A610" s="47"/>
      <c r="B610" s="147" t="s">
        <v>224</v>
      </c>
      <c r="C610" s="145"/>
      <c r="D610" s="212" t="s">
        <v>4</v>
      </c>
      <c r="E610" s="214"/>
      <c r="F610" s="316">
        <v>96.4</v>
      </c>
      <c r="G610" s="316"/>
      <c r="H610" s="316">
        <v>111.9</v>
      </c>
      <c r="I610" s="316" t="s">
        <v>733</v>
      </c>
      <c r="J610" s="145" t="s">
        <v>733</v>
      </c>
      <c r="K610" s="212" t="s">
        <v>733</v>
      </c>
      <c r="L610" s="210" t="s">
        <v>733</v>
      </c>
      <c r="M610" s="350" t="s">
        <v>1361</v>
      </c>
    </row>
    <row r="611" spans="1:13" ht="21" customHeight="1">
      <c r="A611" s="38"/>
      <c r="B611" s="708" t="s">
        <v>3</v>
      </c>
      <c r="C611" s="709"/>
      <c r="D611" s="709"/>
      <c r="E611" s="709"/>
      <c r="F611" s="709"/>
      <c r="G611" s="709"/>
      <c r="H611" s="709"/>
      <c r="I611" s="709"/>
      <c r="J611" s="709"/>
      <c r="K611" s="52"/>
      <c r="L611" s="47"/>
      <c r="M611" s="52"/>
    </row>
    <row r="612" spans="1:13" ht="92.25" customHeight="1">
      <c r="A612" s="24"/>
      <c r="B612" s="379" t="s">
        <v>1477</v>
      </c>
      <c r="C612" s="24" t="s">
        <v>1</v>
      </c>
      <c r="D612" s="24"/>
      <c r="E612" s="152" t="s">
        <v>51</v>
      </c>
      <c r="F612" s="27" t="s">
        <v>733</v>
      </c>
      <c r="G612" s="142" t="s">
        <v>733</v>
      </c>
      <c r="H612" s="27" t="s">
        <v>733</v>
      </c>
      <c r="I612" s="142">
        <v>9.1</v>
      </c>
      <c r="J612" s="142">
        <v>9.1</v>
      </c>
      <c r="K612" s="28" t="s">
        <v>8</v>
      </c>
      <c r="L612" s="34" t="s">
        <v>1362</v>
      </c>
      <c r="M612" s="345" t="s">
        <v>1478</v>
      </c>
    </row>
    <row r="613" spans="1:13" ht="51" customHeight="1">
      <c r="A613" s="24"/>
      <c r="B613" s="334" t="s">
        <v>101</v>
      </c>
      <c r="C613" s="24" t="s">
        <v>1</v>
      </c>
      <c r="D613" s="24"/>
      <c r="E613" s="152" t="s">
        <v>52</v>
      </c>
      <c r="F613" s="27" t="s">
        <v>733</v>
      </c>
      <c r="G613" s="142" t="s">
        <v>733</v>
      </c>
      <c r="H613" s="27" t="s">
        <v>733</v>
      </c>
      <c r="I613" s="142">
        <v>5.8</v>
      </c>
      <c r="J613" s="142">
        <v>5.8</v>
      </c>
      <c r="K613" s="28" t="s">
        <v>8</v>
      </c>
      <c r="L613" s="34" t="s">
        <v>1363</v>
      </c>
      <c r="M613" s="37" t="s">
        <v>1364</v>
      </c>
    </row>
    <row r="614" spans="1:13" ht="49.5" customHeight="1">
      <c r="A614" s="24"/>
      <c r="B614" s="334" t="s">
        <v>893</v>
      </c>
      <c r="C614" s="24" t="s">
        <v>1</v>
      </c>
      <c r="D614" s="24"/>
      <c r="E614" s="152" t="s">
        <v>155</v>
      </c>
      <c r="F614" s="27" t="s">
        <v>733</v>
      </c>
      <c r="G614" s="142" t="s">
        <v>733</v>
      </c>
      <c r="H614" s="27" t="s">
        <v>733</v>
      </c>
      <c r="I614" s="27">
        <v>0.9</v>
      </c>
      <c r="J614" s="142">
        <v>0.9</v>
      </c>
      <c r="K614" s="28" t="s">
        <v>8</v>
      </c>
      <c r="L614" s="34" t="s">
        <v>1365</v>
      </c>
      <c r="M614" s="37" t="s">
        <v>1366</v>
      </c>
    </row>
    <row r="615" spans="1:13" ht="49.5" customHeight="1">
      <c r="A615" s="24"/>
      <c r="B615" s="334" t="s">
        <v>894</v>
      </c>
      <c r="C615" s="24" t="s">
        <v>1</v>
      </c>
      <c r="D615" s="24"/>
      <c r="E615" s="152" t="s">
        <v>155</v>
      </c>
      <c r="F615" s="27" t="s">
        <v>733</v>
      </c>
      <c r="G615" s="142" t="s">
        <v>733</v>
      </c>
      <c r="H615" s="27" t="s">
        <v>733</v>
      </c>
      <c r="I615" s="27">
        <v>0.8</v>
      </c>
      <c r="J615" s="142">
        <v>0.8</v>
      </c>
      <c r="K615" s="28" t="s">
        <v>8</v>
      </c>
      <c r="L615" s="34" t="s">
        <v>1365</v>
      </c>
      <c r="M615" s="37" t="s">
        <v>1366</v>
      </c>
    </row>
    <row r="616" spans="1:13" ht="49.5" customHeight="1">
      <c r="A616" s="24"/>
      <c r="B616" s="334" t="s">
        <v>895</v>
      </c>
      <c r="C616" s="24" t="s">
        <v>1</v>
      </c>
      <c r="D616" s="24"/>
      <c r="E616" s="152" t="s">
        <v>656</v>
      </c>
      <c r="F616" s="27" t="s">
        <v>733</v>
      </c>
      <c r="G616" s="142" t="s">
        <v>733</v>
      </c>
      <c r="H616" s="27" t="s">
        <v>733</v>
      </c>
      <c r="I616" s="27">
        <v>1.9</v>
      </c>
      <c r="J616" s="142">
        <v>1.9</v>
      </c>
      <c r="K616" s="28" t="s">
        <v>8</v>
      </c>
      <c r="L616" s="34" t="s">
        <v>1365</v>
      </c>
      <c r="M616" s="37" t="s">
        <v>1366</v>
      </c>
    </row>
    <row r="617" spans="1:13" ht="49.5" customHeight="1">
      <c r="A617" s="24"/>
      <c r="B617" s="334" t="s">
        <v>896</v>
      </c>
      <c r="C617" s="24" t="s">
        <v>1</v>
      </c>
      <c r="D617" s="24"/>
      <c r="E617" s="152" t="s">
        <v>52</v>
      </c>
      <c r="F617" s="27" t="s">
        <v>733</v>
      </c>
      <c r="G617" s="142" t="s">
        <v>733</v>
      </c>
      <c r="H617" s="27" t="s">
        <v>733</v>
      </c>
      <c r="I617" s="27">
        <v>1.1</v>
      </c>
      <c r="J617" s="142">
        <v>1.1</v>
      </c>
      <c r="K617" s="28" t="s">
        <v>8</v>
      </c>
      <c r="L617" s="34" t="s">
        <v>1365</v>
      </c>
      <c r="M617" s="37" t="s">
        <v>1366</v>
      </c>
    </row>
    <row r="618" spans="1:13" ht="49.5" customHeight="1">
      <c r="A618" s="24"/>
      <c r="B618" s="334" t="s">
        <v>897</v>
      </c>
      <c r="C618" s="24" t="s">
        <v>1</v>
      </c>
      <c r="D618" s="24"/>
      <c r="E618" s="152" t="s">
        <v>52</v>
      </c>
      <c r="F618" s="27" t="s">
        <v>733</v>
      </c>
      <c r="G618" s="142" t="s">
        <v>733</v>
      </c>
      <c r="H618" s="27" t="s">
        <v>733</v>
      </c>
      <c r="I618" s="27">
        <v>0.9</v>
      </c>
      <c r="J618" s="142">
        <v>0.9</v>
      </c>
      <c r="K618" s="28" t="s">
        <v>8</v>
      </c>
      <c r="L618" s="34" t="s">
        <v>1365</v>
      </c>
      <c r="M618" s="37" t="s">
        <v>1366</v>
      </c>
    </row>
    <row r="619" spans="1:13" ht="53.25" customHeight="1">
      <c r="A619" s="24">
        <v>238</v>
      </c>
      <c r="B619" s="334" t="s">
        <v>898</v>
      </c>
      <c r="C619" s="24" t="s">
        <v>1</v>
      </c>
      <c r="D619" s="24"/>
      <c r="E619" s="152" t="s">
        <v>156</v>
      </c>
      <c r="F619" s="27" t="s">
        <v>733</v>
      </c>
      <c r="G619" s="142" t="s">
        <v>733</v>
      </c>
      <c r="H619" s="27" t="s">
        <v>733</v>
      </c>
      <c r="I619" s="27">
        <v>1.1</v>
      </c>
      <c r="J619" s="142">
        <v>1.1</v>
      </c>
      <c r="K619" s="28" t="s">
        <v>8</v>
      </c>
      <c r="L619" s="34" t="s">
        <v>1365</v>
      </c>
      <c r="M619" s="37" t="s">
        <v>1366</v>
      </c>
    </row>
    <row r="620" spans="1:13" ht="53.25" customHeight="1">
      <c r="A620" s="24"/>
      <c r="B620" s="334" t="s">
        <v>899</v>
      </c>
      <c r="C620" s="24" t="s">
        <v>1</v>
      </c>
      <c r="D620" s="24"/>
      <c r="E620" s="152" t="s">
        <v>155</v>
      </c>
      <c r="F620" s="27" t="s">
        <v>733</v>
      </c>
      <c r="G620" s="142" t="s">
        <v>733</v>
      </c>
      <c r="H620" s="27" t="s">
        <v>733</v>
      </c>
      <c r="I620" s="27">
        <v>0.2</v>
      </c>
      <c r="J620" s="142">
        <v>0.2</v>
      </c>
      <c r="K620" s="28" t="s">
        <v>8</v>
      </c>
      <c r="L620" s="34" t="s">
        <v>1365</v>
      </c>
      <c r="M620" s="37" t="s">
        <v>1366</v>
      </c>
    </row>
    <row r="621" spans="1:13" ht="50.25" customHeight="1">
      <c r="A621" s="24">
        <v>239</v>
      </c>
      <c r="B621" s="334" t="s">
        <v>900</v>
      </c>
      <c r="C621" s="24" t="s">
        <v>1</v>
      </c>
      <c r="D621" s="24"/>
      <c r="E621" s="152" t="s">
        <v>155</v>
      </c>
      <c r="F621" s="27" t="s">
        <v>733</v>
      </c>
      <c r="G621" s="142" t="s">
        <v>733</v>
      </c>
      <c r="H621" s="27" t="s">
        <v>733</v>
      </c>
      <c r="I621" s="27">
        <v>0.5</v>
      </c>
      <c r="J621" s="142">
        <v>0.5</v>
      </c>
      <c r="K621" s="28" t="s">
        <v>8</v>
      </c>
      <c r="L621" s="34" t="s">
        <v>1365</v>
      </c>
      <c r="M621" s="37" t="s">
        <v>1366</v>
      </c>
    </row>
    <row r="622" spans="1:13" ht="50.25" customHeight="1">
      <c r="A622" s="24"/>
      <c r="B622" s="334" t="s">
        <v>1451</v>
      </c>
      <c r="C622" s="24" t="s">
        <v>1</v>
      </c>
      <c r="D622" s="24"/>
      <c r="E622" s="152" t="s">
        <v>1452</v>
      </c>
      <c r="F622" s="27" t="s">
        <v>733</v>
      </c>
      <c r="G622" s="142" t="s">
        <v>733</v>
      </c>
      <c r="H622" s="27" t="s">
        <v>733</v>
      </c>
      <c r="I622" s="27">
        <v>6148.2</v>
      </c>
      <c r="J622" s="142">
        <v>6148.2</v>
      </c>
      <c r="K622" s="28" t="s">
        <v>5</v>
      </c>
      <c r="L622" s="34"/>
      <c r="M622" s="37" t="s">
        <v>1453</v>
      </c>
    </row>
    <row r="623" spans="1:13" ht="31.5" customHeight="1">
      <c r="A623" s="41"/>
      <c r="B623" s="118" t="s">
        <v>259</v>
      </c>
      <c r="C623" s="185"/>
      <c r="D623" s="185"/>
      <c r="E623" s="118"/>
      <c r="F623" s="118"/>
      <c r="G623" s="118"/>
      <c r="H623" s="118"/>
      <c r="I623" s="118">
        <f>SUM(I624:I626)</f>
        <v>6170.5</v>
      </c>
      <c r="J623" s="118">
        <f>SUM(J624:J626)</f>
        <v>6170.5</v>
      </c>
      <c r="K623" s="127"/>
      <c r="L623" s="131"/>
      <c r="M623" s="127"/>
    </row>
    <row r="624" spans="1:13" ht="19.5" customHeight="1">
      <c r="A624" s="41"/>
      <c r="B624" s="118" t="s">
        <v>7</v>
      </c>
      <c r="C624" s="185"/>
      <c r="D624" s="185"/>
      <c r="E624" s="118"/>
      <c r="F624" s="118"/>
      <c r="G624" s="118"/>
      <c r="H624" s="118"/>
      <c r="I624" s="132">
        <v>0</v>
      </c>
      <c r="J624" s="132">
        <v>0</v>
      </c>
      <c r="K624" s="127"/>
      <c r="L624" s="131"/>
      <c r="M624" s="127"/>
    </row>
    <row r="625" spans="1:13" ht="21" customHeight="1">
      <c r="A625" s="41"/>
      <c r="B625" s="118" t="s">
        <v>8</v>
      </c>
      <c r="C625" s="185"/>
      <c r="D625" s="185"/>
      <c r="E625" s="118"/>
      <c r="F625" s="118"/>
      <c r="G625" s="118"/>
      <c r="H625" s="118"/>
      <c r="I625" s="135">
        <f>SUM(I612:I621)</f>
        <v>22.299999999999997</v>
      </c>
      <c r="J625" s="135">
        <f>SUM(J612:J621)</f>
        <v>22.299999999999997</v>
      </c>
      <c r="K625" s="127"/>
      <c r="L625" s="131"/>
      <c r="M625" s="127"/>
    </row>
    <row r="626" spans="1:13" ht="21" customHeight="1">
      <c r="A626" s="41"/>
      <c r="B626" s="118" t="s">
        <v>5</v>
      </c>
      <c r="C626" s="185"/>
      <c r="D626" s="185"/>
      <c r="E626" s="118"/>
      <c r="F626" s="118"/>
      <c r="G626" s="118"/>
      <c r="H626" s="118"/>
      <c r="I626" s="132">
        <f>I622</f>
        <v>6148.2</v>
      </c>
      <c r="J626" s="132">
        <f>J622</f>
        <v>6148.2</v>
      </c>
      <c r="K626" s="127"/>
      <c r="L626" s="131"/>
      <c r="M626" s="127"/>
    </row>
    <row r="627" spans="1:13" ht="16.5" customHeight="1">
      <c r="A627" s="24"/>
      <c r="B627" s="706" t="s">
        <v>260</v>
      </c>
      <c r="C627" s="706"/>
      <c r="D627" s="706"/>
      <c r="E627" s="706"/>
      <c r="F627" s="706"/>
      <c r="G627" s="706"/>
      <c r="H627" s="706"/>
      <c r="I627" s="706"/>
      <c r="J627" s="706"/>
      <c r="K627" s="706"/>
      <c r="L627" s="836"/>
      <c r="M627" s="52"/>
    </row>
    <row r="628" spans="1:13" ht="51" customHeight="1">
      <c r="A628" s="24"/>
      <c r="B628" s="334" t="s">
        <v>1479</v>
      </c>
      <c r="C628" s="24" t="s">
        <v>1</v>
      </c>
      <c r="D628" s="24"/>
      <c r="E628" s="152" t="s">
        <v>246</v>
      </c>
      <c r="F628" s="142" t="s">
        <v>733</v>
      </c>
      <c r="G628" s="142" t="s">
        <v>733</v>
      </c>
      <c r="H628" s="27" t="s">
        <v>733</v>
      </c>
      <c r="I628" s="27">
        <v>155</v>
      </c>
      <c r="J628" s="27">
        <v>155</v>
      </c>
      <c r="K628" s="28" t="s">
        <v>8</v>
      </c>
      <c r="L628" s="34">
        <v>467</v>
      </c>
      <c r="M628" s="345" t="s">
        <v>1482</v>
      </c>
    </row>
    <row r="629" spans="1:13" ht="49.5" customHeight="1">
      <c r="A629" s="24"/>
      <c r="B629" s="334" t="s">
        <v>705</v>
      </c>
      <c r="C629" s="24" t="s">
        <v>1</v>
      </c>
      <c r="D629" s="24"/>
      <c r="E629" s="152" t="s">
        <v>246</v>
      </c>
      <c r="F629" s="142" t="s">
        <v>733</v>
      </c>
      <c r="G629" s="142" t="s">
        <v>733</v>
      </c>
      <c r="H629" s="27" t="s">
        <v>733</v>
      </c>
      <c r="I629" s="27">
        <v>12.3</v>
      </c>
      <c r="J629" s="27">
        <v>12.3</v>
      </c>
      <c r="K629" s="28" t="s">
        <v>8</v>
      </c>
      <c r="L629" s="34">
        <v>271</v>
      </c>
      <c r="M629" s="380" t="s">
        <v>1481</v>
      </c>
    </row>
    <row r="630" spans="1:13" ht="71.25" customHeight="1">
      <c r="A630" s="44"/>
      <c r="B630" s="335" t="s">
        <v>247</v>
      </c>
      <c r="C630" s="44" t="s">
        <v>1</v>
      </c>
      <c r="D630" s="44"/>
      <c r="E630" s="165" t="s">
        <v>246</v>
      </c>
      <c r="F630" s="150" t="s">
        <v>733</v>
      </c>
      <c r="G630" s="150" t="s">
        <v>733</v>
      </c>
      <c r="H630" s="28" t="s">
        <v>733</v>
      </c>
      <c r="I630" s="28">
        <v>74.9</v>
      </c>
      <c r="J630" s="28">
        <v>74.869</v>
      </c>
      <c r="K630" s="28" t="s">
        <v>8</v>
      </c>
      <c r="L630" s="515">
        <v>271</v>
      </c>
      <c r="M630" s="514" t="s">
        <v>1480</v>
      </c>
    </row>
    <row r="631" spans="1:13" s="520" customFormat="1" ht="23.25" customHeight="1">
      <c r="A631" s="519"/>
      <c r="B631" s="118" t="s">
        <v>261</v>
      </c>
      <c r="C631" s="185"/>
      <c r="D631" s="185"/>
      <c r="E631" s="118"/>
      <c r="F631" s="118"/>
      <c r="G631" s="118"/>
      <c r="H631" s="118"/>
      <c r="I631" s="118">
        <f>SUM(I632:I634)</f>
        <v>242.20000000000002</v>
      </c>
      <c r="J631" s="132">
        <f>SUM(J632:J634)</f>
        <v>242.169</v>
      </c>
      <c r="K631" s="127"/>
      <c r="L631" s="126"/>
      <c r="M631" s="127"/>
    </row>
    <row r="632" spans="1:13" s="520" customFormat="1" ht="18.75" customHeight="1">
      <c r="A632" s="519"/>
      <c r="B632" s="118" t="s">
        <v>7</v>
      </c>
      <c r="C632" s="185"/>
      <c r="D632" s="185"/>
      <c r="E632" s="118"/>
      <c r="F632" s="118"/>
      <c r="G632" s="118"/>
      <c r="H632" s="118"/>
      <c r="I632" s="132">
        <v>0</v>
      </c>
      <c r="J632" s="132">
        <v>0</v>
      </c>
      <c r="K632" s="127"/>
      <c r="L632" s="126"/>
      <c r="M632" s="127"/>
    </row>
    <row r="633" spans="1:13" s="520" customFormat="1" ht="19.5" customHeight="1">
      <c r="A633" s="519"/>
      <c r="B633" s="118" t="s">
        <v>8</v>
      </c>
      <c r="C633" s="185"/>
      <c r="D633" s="185"/>
      <c r="E633" s="118"/>
      <c r="F633" s="118"/>
      <c r="G633" s="118"/>
      <c r="H633" s="118"/>
      <c r="I633" s="135">
        <f>SUM(I628:I630)</f>
        <v>242.20000000000002</v>
      </c>
      <c r="J633" s="135">
        <f>SUM(J628:J630)</f>
        <v>242.169</v>
      </c>
      <c r="K633" s="127"/>
      <c r="L633" s="126"/>
      <c r="M633" s="127"/>
    </row>
    <row r="634" spans="1:13" s="520" customFormat="1" ht="19.5" customHeight="1">
      <c r="A634" s="519"/>
      <c r="B634" s="118" t="s">
        <v>5</v>
      </c>
      <c r="C634" s="185"/>
      <c r="D634" s="185"/>
      <c r="E634" s="118"/>
      <c r="F634" s="118"/>
      <c r="G634" s="118"/>
      <c r="H634" s="118"/>
      <c r="I634" s="132">
        <v>0</v>
      </c>
      <c r="J634" s="132">
        <v>0</v>
      </c>
      <c r="K634" s="127"/>
      <c r="L634" s="126"/>
      <c r="M634" s="127"/>
    </row>
    <row r="635" spans="1:19" s="520" customFormat="1" ht="19.5" customHeight="1">
      <c r="A635" s="246"/>
      <c r="B635" s="889" t="s">
        <v>901</v>
      </c>
      <c r="C635" s="889"/>
      <c r="D635" s="889"/>
      <c r="E635" s="889"/>
      <c r="F635" s="889"/>
      <c r="G635" s="889"/>
      <c r="H635" s="889"/>
      <c r="I635" s="889"/>
      <c r="J635" s="889"/>
      <c r="K635" s="889"/>
      <c r="L635" s="889"/>
      <c r="M635" s="889"/>
      <c r="N635" s="246"/>
      <c r="O635" s="246"/>
      <c r="P635" s="246"/>
      <c r="Q635" s="246"/>
      <c r="R635" s="246"/>
      <c r="S635" s="246"/>
    </row>
    <row r="636" spans="1:19" s="520" customFormat="1" ht="39" customHeight="1">
      <c r="A636" s="246"/>
      <c r="B636" s="154" t="s">
        <v>902</v>
      </c>
      <c r="C636" s="24" t="s">
        <v>1</v>
      </c>
      <c r="D636" s="247"/>
      <c r="E636" s="152" t="s">
        <v>903</v>
      </c>
      <c r="F636" s="315" t="s">
        <v>733</v>
      </c>
      <c r="G636" s="315" t="s">
        <v>733</v>
      </c>
      <c r="H636" s="315" t="s">
        <v>733</v>
      </c>
      <c r="I636" s="27">
        <v>20.5</v>
      </c>
      <c r="J636" s="152">
        <v>20.5</v>
      </c>
      <c r="K636" s="152" t="s">
        <v>8</v>
      </c>
      <c r="L636" s="152">
        <v>271</v>
      </c>
      <c r="M636" s="380" t="s">
        <v>1483</v>
      </c>
      <c r="N636" s="246"/>
      <c r="O636" s="246"/>
      <c r="P636" s="246"/>
      <c r="Q636" s="246"/>
      <c r="R636" s="246"/>
      <c r="S636" s="246"/>
    </row>
    <row r="637" spans="1:13" s="520" customFormat="1" ht="23.25" customHeight="1">
      <c r="A637" s="519"/>
      <c r="B637" s="41" t="s">
        <v>904</v>
      </c>
      <c r="C637" s="41"/>
      <c r="D637" s="41"/>
      <c r="E637" s="33"/>
      <c r="F637" s="33"/>
      <c r="G637" s="33"/>
      <c r="H637" s="33"/>
      <c r="I637" s="46">
        <f>SUM(I638:I640)</f>
        <v>20.5</v>
      </c>
      <c r="J637" s="46">
        <f>SUM(J638:J640)</f>
        <v>20.5</v>
      </c>
      <c r="K637" s="65"/>
      <c r="L637" s="24"/>
      <c r="M637" s="65"/>
    </row>
    <row r="638" spans="1:13" s="520" customFormat="1" ht="21" customHeight="1">
      <c r="A638" s="519"/>
      <c r="B638" s="118" t="s">
        <v>7</v>
      </c>
      <c r="C638" s="119"/>
      <c r="D638" s="119"/>
      <c r="E638" s="118"/>
      <c r="F638" s="118"/>
      <c r="G638" s="118"/>
      <c r="H638" s="118"/>
      <c r="I638" s="132">
        <f>SUM(I632+I634)</f>
        <v>0</v>
      </c>
      <c r="J638" s="132">
        <f>SUM(J632+J634)</f>
        <v>0</v>
      </c>
      <c r="K638" s="122"/>
      <c r="L638" s="121"/>
      <c r="M638" s="122"/>
    </row>
    <row r="639" spans="1:13" s="520" customFormat="1" ht="23.25" customHeight="1">
      <c r="A639" s="519"/>
      <c r="B639" s="118" t="s">
        <v>8</v>
      </c>
      <c r="C639" s="119"/>
      <c r="D639" s="119"/>
      <c r="E639" s="118"/>
      <c r="F639" s="118"/>
      <c r="G639" s="118"/>
      <c r="H639" s="118"/>
      <c r="I639" s="132">
        <f>SUM(I636)</f>
        <v>20.5</v>
      </c>
      <c r="J639" s="132">
        <f>SUM(J636)</f>
        <v>20.5</v>
      </c>
      <c r="K639" s="127"/>
      <c r="L639" s="126"/>
      <c r="M639" s="127"/>
    </row>
    <row r="640" spans="1:13" s="520" customFormat="1" ht="21" customHeight="1">
      <c r="A640" s="519"/>
      <c r="B640" s="137" t="s">
        <v>5</v>
      </c>
      <c r="C640" s="521"/>
      <c r="D640" s="521"/>
      <c r="E640" s="137"/>
      <c r="F640" s="137"/>
      <c r="G640" s="137"/>
      <c r="H640" s="137"/>
      <c r="I640" s="503">
        <v>0</v>
      </c>
      <c r="J640" s="503">
        <v>0</v>
      </c>
      <c r="K640" s="522"/>
      <c r="L640" s="236"/>
      <c r="M640" s="522"/>
    </row>
    <row r="641" spans="1:21" s="520" customFormat="1" ht="21" customHeight="1">
      <c r="A641" s="41"/>
      <c r="B641" s="151" t="s">
        <v>1455</v>
      </c>
      <c r="C641" s="151"/>
      <c r="D641" s="151"/>
      <c r="E641" s="151"/>
      <c r="F641" s="151"/>
      <c r="G641" s="151"/>
      <c r="H641" s="151"/>
      <c r="I641" s="151"/>
      <c r="J641" s="151"/>
      <c r="K641" s="151"/>
      <c r="L641" s="151"/>
      <c r="M641" s="151"/>
      <c r="N641" s="246"/>
      <c r="O641" s="246"/>
      <c r="P641" s="246"/>
      <c r="Q641" s="246"/>
      <c r="R641" s="246"/>
      <c r="S641" s="246"/>
      <c r="T641" s="246"/>
      <c r="U641" s="246"/>
    </row>
    <row r="642" spans="1:13" ht="56.25" customHeight="1">
      <c r="A642" s="424"/>
      <c r="B642" s="155" t="s">
        <v>1454</v>
      </c>
      <c r="C642" s="50" t="s">
        <v>1</v>
      </c>
      <c r="D642" s="516"/>
      <c r="E642" s="245" t="s">
        <v>1457</v>
      </c>
      <c r="F642" s="530" t="s">
        <v>733</v>
      </c>
      <c r="G642" s="530" t="s">
        <v>733</v>
      </c>
      <c r="H642" s="530" t="s">
        <v>733</v>
      </c>
      <c r="I642" s="652">
        <v>594.4</v>
      </c>
      <c r="J642" s="652">
        <v>594.4</v>
      </c>
      <c r="K642" s="50" t="s">
        <v>5</v>
      </c>
      <c r="L642" s="552"/>
      <c r="M642" s="460" t="s">
        <v>1456</v>
      </c>
    </row>
    <row r="643" spans="1:13" ht="19.5" customHeight="1">
      <c r="A643" s="424"/>
      <c r="B643" s="244" t="s">
        <v>1458</v>
      </c>
      <c r="C643" s="236"/>
      <c r="D643" s="647"/>
      <c r="E643" s="648"/>
      <c r="F643" s="118"/>
      <c r="G643" s="118"/>
      <c r="H643" s="118"/>
      <c r="I643" s="132">
        <f>SUM(I644:I646)</f>
        <v>594.4</v>
      </c>
      <c r="J643" s="132">
        <f>SUM(J644:J646)</f>
        <v>594.4</v>
      </c>
      <c r="K643" s="122"/>
      <c r="L643" s="206"/>
      <c r="M643" s="122"/>
    </row>
    <row r="644" spans="1:13" ht="24" customHeight="1">
      <c r="A644" s="424"/>
      <c r="B644" s="118" t="s">
        <v>7</v>
      </c>
      <c r="C644" s="236"/>
      <c r="D644" s="647"/>
      <c r="E644" s="648"/>
      <c r="F644" s="118"/>
      <c r="G644" s="118"/>
      <c r="H644" s="118"/>
      <c r="I644" s="132">
        <v>0</v>
      </c>
      <c r="J644" s="132">
        <v>0</v>
      </c>
      <c r="K644" s="122"/>
      <c r="L644" s="206"/>
      <c r="M644" s="122"/>
    </row>
    <row r="645" spans="1:13" ht="23.25" customHeight="1">
      <c r="A645" s="424"/>
      <c r="B645" s="118" t="s">
        <v>8</v>
      </c>
      <c r="C645" s="236"/>
      <c r="D645" s="647"/>
      <c r="E645" s="648"/>
      <c r="F645" s="118"/>
      <c r="G645" s="118"/>
      <c r="H645" s="118"/>
      <c r="I645" s="132">
        <v>0</v>
      </c>
      <c r="J645" s="132">
        <v>0</v>
      </c>
      <c r="K645" s="122"/>
      <c r="L645" s="206"/>
      <c r="M645" s="122"/>
    </row>
    <row r="646" spans="1:13" ht="23.25" customHeight="1">
      <c r="A646" s="424"/>
      <c r="B646" s="118" t="s">
        <v>5</v>
      </c>
      <c r="C646" s="236"/>
      <c r="D646" s="647"/>
      <c r="E646" s="648"/>
      <c r="F646" s="118"/>
      <c r="G646" s="118"/>
      <c r="H646" s="118"/>
      <c r="I646" s="132">
        <f>I642</f>
        <v>594.4</v>
      </c>
      <c r="J646" s="132">
        <f>J642</f>
        <v>594.4</v>
      </c>
      <c r="K646" s="122"/>
      <c r="L646" s="206"/>
      <c r="M646" s="122"/>
    </row>
    <row r="647" spans="1:13" ht="22.5" customHeight="1">
      <c r="A647" s="50"/>
      <c r="B647" s="103" t="s">
        <v>250</v>
      </c>
      <c r="C647" s="44"/>
      <c r="D647" s="44"/>
      <c r="E647" s="165"/>
      <c r="F647" s="381"/>
      <c r="G647" s="381"/>
      <c r="H647" s="381"/>
      <c r="I647" s="381"/>
      <c r="J647" s="381"/>
      <c r="K647" s="38"/>
      <c r="L647" s="34"/>
      <c r="M647" s="52"/>
    </row>
    <row r="648" spans="1:13" ht="49.5" customHeight="1">
      <c r="A648" s="74"/>
      <c r="B648" s="35" t="s">
        <v>905</v>
      </c>
      <c r="C648" s="24" t="s">
        <v>1</v>
      </c>
      <c r="D648" s="24"/>
      <c r="E648" s="152" t="s">
        <v>52</v>
      </c>
      <c r="F648" s="243"/>
      <c r="G648" s="243"/>
      <c r="H648" s="243"/>
      <c r="I648" s="142">
        <v>5</v>
      </c>
      <c r="J648" s="64">
        <v>5</v>
      </c>
      <c r="K648" s="27" t="s">
        <v>8</v>
      </c>
      <c r="L648" s="47"/>
      <c r="M648" s="382" t="s">
        <v>1484</v>
      </c>
    </row>
    <row r="649" spans="1:13" ht="23.25" customHeight="1">
      <c r="A649" s="74"/>
      <c r="B649" s="244" t="s">
        <v>786</v>
      </c>
      <c r="C649" s="138"/>
      <c r="D649" s="185"/>
      <c r="E649" s="215"/>
      <c r="F649" s="215"/>
      <c r="G649" s="215"/>
      <c r="H649" s="215"/>
      <c r="I649" s="383">
        <f>SUM(I650:I652)</f>
        <v>5</v>
      </c>
      <c r="J649" s="383">
        <f>SUM(J650:J652)</f>
        <v>5</v>
      </c>
      <c r="K649" s="216"/>
      <c r="L649" s="131"/>
      <c r="M649" s="217"/>
    </row>
    <row r="650" spans="1:13" ht="17.25" customHeight="1">
      <c r="A650" s="41"/>
      <c r="B650" s="118" t="s">
        <v>7</v>
      </c>
      <c r="C650" s="185"/>
      <c r="D650" s="185"/>
      <c r="E650" s="118"/>
      <c r="F650" s="215"/>
      <c r="G650" s="215"/>
      <c r="H650" s="215"/>
      <c r="I650" s="383">
        <v>0</v>
      </c>
      <c r="J650" s="120">
        <v>0</v>
      </c>
      <c r="K650" s="127"/>
      <c r="L650" s="129"/>
      <c r="M650" s="127"/>
    </row>
    <row r="651" spans="1:13" ht="19.5" customHeight="1">
      <c r="A651" s="41"/>
      <c r="B651" s="118" t="s">
        <v>8</v>
      </c>
      <c r="C651" s="185"/>
      <c r="D651" s="185"/>
      <c r="E651" s="118"/>
      <c r="F651" s="215"/>
      <c r="G651" s="215"/>
      <c r="H651" s="215"/>
      <c r="I651" s="384">
        <f>SUM(I648)</f>
        <v>5</v>
      </c>
      <c r="J651" s="384">
        <f>SUM(J648)</f>
        <v>5</v>
      </c>
      <c r="K651" s="127"/>
      <c r="L651" s="129"/>
      <c r="M651" s="127"/>
    </row>
    <row r="652" spans="1:13" ht="21.75" customHeight="1">
      <c r="A652" s="41"/>
      <c r="B652" s="118" t="s">
        <v>5</v>
      </c>
      <c r="C652" s="185"/>
      <c r="D652" s="185"/>
      <c r="E652" s="118"/>
      <c r="F652" s="215"/>
      <c r="G652" s="215"/>
      <c r="H652" s="215"/>
      <c r="I652" s="383">
        <v>0</v>
      </c>
      <c r="J652" s="120">
        <v>0</v>
      </c>
      <c r="K652" s="127"/>
      <c r="L652" s="129"/>
      <c r="M652" s="127"/>
    </row>
    <row r="653" spans="1:13" ht="15.75" customHeight="1">
      <c r="A653" s="41"/>
      <c r="B653" s="191" t="s">
        <v>262</v>
      </c>
      <c r="C653" s="299"/>
      <c r="D653" s="299"/>
      <c r="E653" s="191"/>
      <c r="F653" s="191"/>
      <c r="G653" s="191"/>
      <c r="H653" s="191"/>
      <c r="I653" s="302">
        <f>SUM(I654:I656)</f>
        <v>7032.599999999999</v>
      </c>
      <c r="J653" s="302">
        <f>SUM(J654:J656)</f>
        <v>7032.5689999999995</v>
      </c>
      <c r="K653" s="189"/>
      <c r="L653" s="300"/>
      <c r="M653" s="189"/>
    </row>
    <row r="654" spans="1:13" ht="15.75">
      <c r="A654" s="41"/>
      <c r="B654" s="191" t="s">
        <v>7</v>
      </c>
      <c r="C654" s="299"/>
      <c r="D654" s="299"/>
      <c r="E654" s="191"/>
      <c r="F654" s="191"/>
      <c r="G654" s="191"/>
      <c r="H654" s="191"/>
      <c r="I654" s="302">
        <f>SUM(I624+I632+I638+I650)</f>
        <v>0</v>
      </c>
      <c r="J654" s="302">
        <f>SUM(J624+J632+J638+J650)</f>
        <v>0</v>
      </c>
      <c r="K654" s="189"/>
      <c r="L654" s="300"/>
      <c r="M654" s="189"/>
    </row>
    <row r="655" spans="1:13" ht="20.25" customHeight="1">
      <c r="A655" s="41"/>
      <c r="B655" s="191" t="s">
        <v>8</v>
      </c>
      <c r="C655" s="299"/>
      <c r="D655" s="299"/>
      <c r="E655" s="191"/>
      <c r="F655" s="191"/>
      <c r="G655" s="191"/>
      <c r="H655" s="191"/>
      <c r="I655" s="298">
        <f>SUM(I625+I633+I639+I651)</f>
        <v>290</v>
      </c>
      <c r="J655" s="298">
        <f>SUM(J625+J633+J639+J651)</f>
        <v>289.969</v>
      </c>
      <c r="K655" s="189"/>
      <c r="L655" s="300"/>
      <c r="M655" s="189"/>
    </row>
    <row r="656" spans="1:13" ht="19.5" customHeight="1">
      <c r="A656" s="41"/>
      <c r="B656" s="191" t="s">
        <v>5</v>
      </c>
      <c r="C656" s="299"/>
      <c r="D656" s="299"/>
      <c r="E656" s="191"/>
      <c r="F656" s="191"/>
      <c r="G656" s="191"/>
      <c r="H656" s="191"/>
      <c r="I656" s="302">
        <f>SUM(I626+I634+I640+I652+I646)</f>
        <v>6742.599999999999</v>
      </c>
      <c r="J656" s="302">
        <f>SUM(J626+J634+J640+J652+J646)</f>
        <v>6742.599999999999</v>
      </c>
      <c r="K656" s="189"/>
      <c r="L656" s="300"/>
      <c r="M656" s="189"/>
    </row>
    <row r="657" spans="1:13" ht="21" customHeight="1">
      <c r="A657" s="38"/>
      <c r="B657" s="708" t="s">
        <v>146</v>
      </c>
      <c r="C657" s="709"/>
      <c r="D657" s="709"/>
      <c r="E657" s="709"/>
      <c r="F657" s="709"/>
      <c r="G657" s="709"/>
      <c r="H657" s="709"/>
      <c r="I657" s="709"/>
      <c r="J657" s="709"/>
      <c r="K657" s="709"/>
      <c r="L657" s="709"/>
      <c r="M657" s="42"/>
    </row>
    <row r="658" spans="1:13" ht="24" customHeight="1">
      <c r="A658" s="38"/>
      <c r="B658" s="708" t="s">
        <v>906</v>
      </c>
      <c r="C658" s="709"/>
      <c r="D658" s="709"/>
      <c r="E658" s="709"/>
      <c r="F658" s="841"/>
      <c r="G658" s="841"/>
      <c r="H658" s="841"/>
      <c r="I658" s="841"/>
      <c r="J658" s="841"/>
      <c r="K658" s="709"/>
      <c r="L658" s="709"/>
      <c r="M658" s="42"/>
    </row>
    <row r="659" spans="1:13" ht="270.75" customHeight="1">
      <c r="A659" s="47"/>
      <c r="B659" s="330" t="s">
        <v>225</v>
      </c>
      <c r="C659" s="145" t="s">
        <v>193</v>
      </c>
      <c r="D659" s="385" t="s">
        <v>817</v>
      </c>
      <c r="E659" s="219" t="s">
        <v>67</v>
      </c>
      <c r="F659" s="252">
        <v>25</v>
      </c>
      <c r="G659" s="252"/>
      <c r="H659" s="252">
        <v>29.72</v>
      </c>
      <c r="I659" s="252" t="s">
        <v>733</v>
      </c>
      <c r="J659" s="252" t="s">
        <v>733</v>
      </c>
      <c r="K659" s="197" t="s">
        <v>733</v>
      </c>
      <c r="L659" s="198" t="s">
        <v>733</v>
      </c>
      <c r="M659" s="386" t="s">
        <v>1485</v>
      </c>
    </row>
    <row r="660" spans="1:13" ht="82.5" customHeight="1">
      <c r="A660" s="47"/>
      <c r="B660" s="330" t="s">
        <v>226</v>
      </c>
      <c r="C660" s="145" t="s">
        <v>193</v>
      </c>
      <c r="D660" s="145" t="s">
        <v>817</v>
      </c>
      <c r="E660" s="219" t="s">
        <v>67</v>
      </c>
      <c r="F660" s="252">
        <v>13</v>
      </c>
      <c r="G660" s="252"/>
      <c r="H660" s="252">
        <v>14.5</v>
      </c>
      <c r="I660" s="252" t="s">
        <v>733</v>
      </c>
      <c r="J660" s="145" t="s">
        <v>733</v>
      </c>
      <c r="K660" s="197" t="s">
        <v>733</v>
      </c>
      <c r="L660" s="198" t="s">
        <v>733</v>
      </c>
      <c r="M660" s="386" t="s">
        <v>1367</v>
      </c>
    </row>
    <row r="661" spans="1:13" ht="98.25" customHeight="1">
      <c r="A661" s="47"/>
      <c r="B661" s="330" t="s">
        <v>227</v>
      </c>
      <c r="C661" s="145" t="s">
        <v>220</v>
      </c>
      <c r="D661" s="145" t="s">
        <v>817</v>
      </c>
      <c r="E661" s="219" t="s">
        <v>67</v>
      </c>
      <c r="F661" s="252">
        <v>400</v>
      </c>
      <c r="G661" s="252"/>
      <c r="H661" s="252">
        <v>524</v>
      </c>
      <c r="I661" s="252" t="s">
        <v>733</v>
      </c>
      <c r="J661" s="253" t="s">
        <v>733</v>
      </c>
      <c r="K661" s="197" t="s">
        <v>733</v>
      </c>
      <c r="L661" s="198" t="s">
        <v>733</v>
      </c>
      <c r="M661" s="386" t="s">
        <v>1368</v>
      </c>
    </row>
    <row r="662" spans="1:13" ht="23.25" customHeight="1">
      <c r="A662" s="38"/>
      <c r="B662" s="861" t="s">
        <v>3</v>
      </c>
      <c r="C662" s="862"/>
      <c r="D662" s="862"/>
      <c r="E662" s="862"/>
      <c r="F662" s="862"/>
      <c r="G662" s="862"/>
      <c r="H662" s="862"/>
      <c r="I662" s="862"/>
      <c r="J662" s="862"/>
      <c r="K662" s="862"/>
      <c r="L662" s="862"/>
      <c r="M662" s="65"/>
    </row>
    <row r="663" spans="1:13" ht="66.75" customHeight="1">
      <c r="A663" s="24">
        <v>288</v>
      </c>
      <c r="B663" s="334" t="s">
        <v>68</v>
      </c>
      <c r="C663" s="24" t="s">
        <v>1</v>
      </c>
      <c r="D663" s="24"/>
      <c r="E663" s="152" t="s">
        <v>67</v>
      </c>
      <c r="F663" s="142" t="s">
        <v>733</v>
      </c>
      <c r="G663" s="142" t="s">
        <v>733</v>
      </c>
      <c r="H663" s="142" t="s">
        <v>733</v>
      </c>
      <c r="I663" s="142">
        <v>60</v>
      </c>
      <c r="J663" s="142">
        <v>40.6</v>
      </c>
      <c r="K663" s="27" t="s">
        <v>8</v>
      </c>
      <c r="L663" s="34"/>
      <c r="M663" s="353" t="s">
        <v>1369</v>
      </c>
    </row>
    <row r="664" spans="1:13" ht="98.25" customHeight="1">
      <c r="A664" s="38">
        <v>289</v>
      </c>
      <c r="B664" s="334" t="s">
        <v>184</v>
      </c>
      <c r="C664" s="24" t="s">
        <v>1</v>
      </c>
      <c r="D664" s="24"/>
      <c r="E664" s="152" t="s">
        <v>67</v>
      </c>
      <c r="F664" s="142" t="s">
        <v>733</v>
      </c>
      <c r="G664" s="142" t="s">
        <v>733</v>
      </c>
      <c r="H664" s="142" t="s">
        <v>733</v>
      </c>
      <c r="I664" s="142">
        <v>32</v>
      </c>
      <c r="J664" s="142">
        <v>33.2</v>
      </c>
      <c r="K664" s="27" t="s">
        <v>8</v>
      </c>
      <c r="L664" s="34"/>
      <c r="M664" s="353" t="s">
        <v>1370</v>
      </c>
    </row>
    <row r="665" spans="1:13" ht="36.75" customHeight="1">
      <c r="A665" s="24">
        <v>290</v>
      </c>
      <c r="B665" s="334" t="s">
        <v>185</v>
      </c>
      <c r="C665" s="24" t="s">
        <v>1</v>
      </c>
      <c r="D665" s="24"/>
      <c r="E665" s="152" t="s">
        <v>67</v>
      </c>
      <c r="F665" s="142" t="s">
        <v>733</v>
      </c>
      <c r="G665" s="142" t="s">
        <v>733</v>
      </c>
      <c r="H665" s="142" t="s">
        <v>733</v>
      </c>
      <c r="I665" s="142">
        <v>1.6</v>
      </c>
      <c r="J665" s="142">
        <v>0</v>
      </c>
      <c r="K665" s="27" t="s">
        <v>8</v>
      </c>
      <c r="L665" s="34"/>
      <c r="M665" s="353" t="s">
        <v>1371</v>
      </c>
    </row>
    <row r="666" spans="1:13" ht="99" customHeight="1">
      <c r="A666" s="38">
        <v>295</v>
      </c>
      <c r="B666" s="334" t="s">
        <v>56</v>
      </c>
      <c r="C666" s="24" t="s">
        <v>1</v>
      </c>
      <c r="D666" s="24"/>
      <c r="E666" s="152" t="s">
        <v>67</v>
      </c>
      <c r="F666" s="142" t="s">
        <v>733</v>
      </c>
      <c r="G666" s="142" t="s">
        <v>733</v>
      </c>
      <c r="H666" s="142" t="s">
        <v>733</v>
      </c>
      <c r="I666" s="142">
        <v>218</v>
      </c>
      <c r="J666" s="142">
        <v>683.6</v>
      </c>
      <c r="K666" s="27" t="s">
        <v>8</v>
      </c>
      <c r="L666" s="34"/>
      <c r="M666" s="353" t="s">
        <v>1692</v>
      </c>
    </row>
    <row r="667" spans="1:13" ht="111" customHeight="1">
      <c r="A667" s="24">
        <v>296</v>
      </c>
      <c r="B667" s="334" t="s">
        <v>189</v>
      </c>
      <c r="C667" s="24" t="s">
        <v>1</v>
      </c>
      <c r="D667" s="24"/>
      <c r="E667" s="152" t="s">
        <v>67</v>
      </c>
      <c r="F667" s="142" t="s">
        <v>733</v>
      </c>
      <c r="G667" s="142" t="s">
        <v>733</v>
      </c>
      <c r="H667" s="142" t="s">
        <v>733</v>
      </c>
      <c r="I667" s="142">
        <v>258</v>
      </c>
      <c r="J667" s="142">
        <v>622.9</v>
      </c>
      <c r="K667" s="27" t="s">
        <v>8</v>
      </c>
      <c r="L667" s="34"/>
      <c r="M667" s="353" t="s">
        <v>1713</v>
      </c>
    </row>
    <row r="668" spans="1:13" ht="35.25" customHeight="1">
      <c r="A668" s="41"/>
      <c r="B668" s="118" t="s">
        <v>263</v>
      </c>
      <c r="C668" s="185"/>
      <c r="D668" s="185"/>
      <c r="E668" s="118"/>
      <c r="F668" s="118"/>
      <c r="G668" s="118"/>
      <c r="H668" s="118"/>
      <c r="I668" s="132">
        <f>SUM(I669:I671)</f>
        <v>569.6</v>
      </c>
      <c r="J668" s="132">
        <f>SUM(J669:J671)</f>
        <v>1380.3000000000002</v>
      </c>
      <c r="K668" s="127"/>
      <c r="L668" s="131"/>
      <c r="M668" s="127"/>
    </row>
    <row r="669" spans="1:13" ht="21.75" customHeight="1">
      <c r="A669" s="41"/>
      <c r="B669" s="118" t="s">
        <v>7</v>
      </c>
      <c r="C669" s="185"/>
      <c r="D669" s="185"/>
      <c r="E669" s="118"/>
      <c r="F669" s="118"/>
      <c r="G669" s="118"/>
      <c r="H669" s="118"/>
      <c r="I669" s="132">
        <v>0</v>
      </c>
      <c r="J669" s="132">
        <v>0</v>
      </c>
      <c r="K669" s="127"/>
      <c r="L669" s="131"/>
      <c r="M669" s="127"/>
    </row>
    <row r="670" spans="1:13" ht="21" customHeight="1">
      <c r="A670" s="41"/>
      <c r="B670" s="118" t="s">
        <v>8</v>
      </c>
      <c r="C670" s="185"/>
      <c r="D670" s="185"/>
      <c r="E670" s="118"/>
      <c r="F670" s="118"/>
      <c r="G670" s="118"/>
      <c r="H670" s="118"/>
      <c r="I670" s="135">
        <f>SUM(I663+I664+I665+I666+I667)</f>
        <v>569.6</v>
      </c>
      <c r="J670" s="135">
        <f>SUM(J663+J664+J665+J666+J667)</f>
        <v>1380.3000000000002</v>
      </c>
      <c r="K670" s="127"/>
      <c r="L670" s="131"/>
      <c r="M670" s="127"/>
    </row>
    <row r="671" spans="1:13" ht="21.75" customHeight="1">
      <c r="A671" s="41"/>
      <c r="B671" s="118" t="s">
        <v>5</v>
      </c>
      <c r="C671" s="185"/>
      <c r="D671" s="185"/>
      <c r="E671" s="118"/>
      <c r="F671" s="118"/>
      <c r="G671" s="118"/>
      <c r="H671" s="118"/>
      <c r="I671" s="132">
        <v>0</v>
      </c>
      <c r="J671" s="132">
        <v>0</v>
      </c>
      <c r="K671" s="127"/>
      <c r="L671" s="131"/>
      <c r="M671" s="127"/>
    </row>
    <row r="672" spans="1:13" ht="19.5" customHeight="1">
      <c r="A672" s="50"/>
      <c r="B672" s="861" t="s">
        <v>264</v>
      </c>
      <c r="C672" s="862"/>
      <c r="D672" s="862"/>
      <c r="E672" s="862"/>
      <c r="F672" s="862"/>
      <c r="G672" s="862"/>
      <c r="H672" s="862"/>
      <c r="I672" s="862"/>
      <c r="J672" s="862"/>
      <c r="K672" s="862"/>
      <c r="L672" s="862"/>
      <c r="M672" s="863"/>
    </row>
    <row r="673" spans="1:13" ht="114" customHeight="1">
      <c r="A673" s="24"/>
      <c r="B673" s="86" t="s">
        <v>243</v>
      </c>
      <c r="C673" s="24" t="s">
        <v>1</v>
      </c>
      <c r="D673" s="24"/>
      <c r="E673" s="165" t="s">
        <v>650</v>
      </c>
      <c r="F673" s="142" t="s">
        <v>733</v>
      </c>
      <c r="G673" s="142"/>
      <c r="H673" s="142" t="s">
        <v>733</v>
      </c>
      <c r="I673" s="142">
        <v>0</v>
      </c>
      <c r="J673" s="142">
        <v>0</v>
      </c>
      <c r="K673" s="28" t="s">
        <v>8</v>
      </c>
      <c r="L673" s="34"/>
      <c r="M673" s="338" t="s">
        <v>1697</v>
      </c>
    </row>
    <row r="674" spans="1:13" ht="27" customHeight="1">
      <c r="A674" s="41"/>
      <c r="B674" s="118" t="s">
        <v>265</v>
      </c>
      <c r="C674" s="185"/>
      <c r="D674" s="185"/>
      <c r="E674" s="118"/>
      <c r="F674" s="118"/>
      <c r="G674" s="125"/>
      <c r="H674" s="124"/>
      <c r="I674" s="132">
        <f>SUM(I675:I677)</f>
        <v>0</v>
      </c>
      <c r="J674" s="132">
        <f>SUM(J675:J677)</f>
        <v>0</v>
      </c>
      <c r="K674" s="127"/>
      <c r="L674" s="131"/>
      <c r="M674" s="127"/>
    </row>
    <row r="675" spans="1:13" ht="19.5" customHeight="1">
      <c r="A675" s="41"/>
      <c r="B675" s="118" t="s">
        <v>7</v>
      </c>
      <c r="C675" s="185"/>
      <c r="D675" s="185"/>
      <c r="E675" s="118"/>
      <c r="F675" s="118"/>
      <c r="G675" s="125"/>
      <c r="H675" s="120"/>
      <c r="I675" s="132">
        <v>0</v>
      </c>
      <c r="J675" s="132">
        <v>0</v>
      </c>
      <c r="K675" s="127"/>
      <c r="L675" s="131"/>
      <c r="M675" s="127"/>
    </row>
    <row r="676" spans="1:13" ht="18.75" customHeight="1">
      <c r="A676" s="41"/>
      <c r="B676" s="118" t="s">
        <v>8</v>
      </c>
      <c r="C676" s="185"/>
      <c r="D676" s="185"/>
      <c r="E676" s="118"/>
      <c r="F676" s="118"/>
      <c r="G676" s="120"/>
      <c r="H676" s="120"/>
      <c r="I676" s="135">
        <f>SUM(I662)</f>
        <v>0</v>
      </c>
      <c r="J676" s="135">
        <f>SUM(J662)</f>
        <v>0</v>
      </c>
      <c r="K676" s="127"/>
      <c r="L676" s="131"/>
      <c r="M676" s="127"/>
    </row>
    <row r="677" spans="1:13" ht="21" customHeight="1">
      <c r="A677" s="41"/>
      <c r="B677" s="118" t="s">
        <v>5</v>
      </c>
      <c r="C677" s="185"/>
      <c r="D677" s="185"/>
      <c r="E677" s="118"/>
      <c r="F677" s="118"/>
      <c r="G677" s="125"/>
      <c r="H677" s="120"/>
      <c r="I677" s="132">
        <v>0</v>
      </c>
      <c r="J677" s="120">
        <v>0</v>
      </c>
      <c r="K677" s="127"/>
      <c r="L677" s="131"/>
      <c r="M677" s="127"/>
    </row>
    <row r="678" spans="1:13" ht="23.25" customHeight="1">
      <c r="A678" s="41"/>
      <c r="B678" s="151" t="s">
        <v>1455</v>
      </c>
      <c r="C678" s="151"/>
      <c r="D678" s="151"/>
      <c r="E678" s="151"/>
      <c r="F678" s="151"/>
      <c r="G678" s="151"/>
      <c r="H678" s="151"/>
      <c r="I678" s="151"/>
      <c r="J678" s="151"/>
      <c r="K678" s="151"/>
      <c r="L678" s="151"/>
      <c r="M678" s="151"/>
    </row>
    <row r="679" spans="1:13" ht="34.5" customHeight="1">
      <c r="A679" s="424"/>
      <c r="B679" s="155" t="s">
        <v>1693</v>
      </c>
      <c r="C679" s="50" t="s">
        <v>1</v>
      </c>
      <c r="D679" s="646" t="s">
        <v>733</v>
      </c>
      <c r="E679" s="245" t="s">
        <v>1694</v>
      </c>
      <c r="F679" s="530" t="s">
        <v>733</v>
      </c>
      <c r="G679" s="530" t="s">
        <v>733</v>
      </c>
      <c r="H679" s="530" t="s">
        <v>733</v>
      </c>
      <c r="I679" s="581">
        <v>0</v>
      </c>
      <c r="J679" s="581">
        <v>130</v>
      </c>
      <c r="K679" s="50" t="s">
        <v>5</v>
      </c>
      <c r="L679" s="552"/>
      <c r="M679" s="460" t="s">
        <v>1695</v>
      </c>
    </row>
    <row r="680" spans="1:13" ht="42" customHeight="1">
      <c r="A680" s="424"/>
      <c r="B680" s="244" t="s">
        <v>1458</v>
      </c>
      <c r="C680" s="236"/>
      <c r="D680" s="647"/>
      <c r="E680" s="648"/>
      <c r="F680" s="118"/>
      <c r="G680" s="118"/>
      <c r="H680" s="118"/>
      <c r="I680" s="132">
        <f>SUM(I681:I683)</f>
        <v>0</v>
      </c>
      <c r="J680" s="132">
        <f>SUM(J681:J683)</f>
        <v>130</v>
      </c>
      <c r="K680" s="122"/>
      <c r="L680" s="206"/>
      <c r="M680" s="122"/>
    </row>
    <row r="681" spans="1:13" ht="18" customHeight="1">
      <c r="A681" s="424"/>
      <c r="B681" s="118" t="s">
        <v>7</v>
      </c>
      <c r="C681" s="236"/>
      <c r="D681" s="647"/>
      <c r="E681" s="648"/>
      <c r="F681" s="118"/>
      <c r="G681" s="118"/>
      <c r="H681" s="118"/>
      <c r="I681" s="132">
        <v>0</v>
      </c>
      <c r="J681" s="132">
        <v>0</v>
      </c>
      <c r="K681" s="122"/>
      <c r="L681" s="206"/>
      <c r="M681" s="122"/>
    </row>
    <row r="682" spans="1:13" ht="18" customHeight="1">
      <c r="A682" s="424"/>
      <c r="B682" s="118" t="s">
        <v>8</v>
      </c>
      <c r="C682" s="236"/>
      <c r="D682" s="647"/>
      <c r="E682" s="648"/>
      <c r="F682" s="118"/>
      <c r="G682" s="118"/>
      <c r="H682" s="118"/>
      <c r="I682" s="132">
        <v>0</v>
      </c>
      <c r="J682" s="132">
        <v>0</v>
      </c>
      <c r="K682" s="122"/>
      <c r="L682" s="206"/>
      <c r="M682" s="122"/>
    </row>
    <row r="683" spans="1:13" ht="18" customHeight="1">
      <c r="A683" s="424"/>
      <c r="B683" s="118" t="s">
        <v>5</v>
      </c>
      <c r="C683" s="236"/>
      <c r="D683" s="647"/>
      <c r="E683" s="648"/>
      <c r="F683" s="118"/>
      <c r="G683" s="118"/>
      <c r="H683" s="118"/>
      <c r="I683" s="132">
        <f>I679</f>
        <v>0</v>
      </c>
      <c r="J683" s="132">
        <f>J679</f>
        <v>130</v>
      </c>
      <c r="K683" s="122"/>
      <c r="L683" s="206"/>
      <c r="M683" s="122"/>
    </row>
    <row r="684" spans="1:13" ht="18" customHeight="1">
      <c r="A684" s="424"/>
      <c r="B684" s="398" t="s">
        <v>1698</v>
      </c>
      <c r="C684" s="236"/>
      <c r="D684" s="647"/>
      <c r="E684" s="648"/>
      <c r="F684" s="118"/>
      <c r="G684" s="118"/>
      <c r="H684" s="118"/>
      <c r="I684" s="132"/>
      <c r="J684" s="132"/>
      <c r="K684" s="522"/>
      <c r="L684" s="206"/>
      <c r="M684" s="122"/>
    </row>
    <row r="685" spans="1:13" ht="42" customHeight="1">
      <c r="A685" s="24"/>
      <c r="B685" s="154" t="s">
        <v>1696</v>
      </c>
      <c r="C685" s="24" t="s">
        <v>1</v>
      </c>
      <c r="D685" s="315" t="s">
        <v>733</v>
      </c>
      <c r="E685" s="152" t="s">
        <v>1694</v>
      </c>
      <c r="F685" s="530" t="s">
        <v>733</v>
      </c>
      <c r="G685" s="530" t="s">
        <v>733</v>
      </c>
      <c r="H685" s="530" t="s">
        <v>733</v>
      </c>
      <c r="I685" s="142">
        <v>0</v>
      </c>
      <c r="J685" s="142">
        <v>200</v>
      </c>
      <c r="K685" s="28" t="s">
        <v>5</v>
      </c>
      <c r="L685" s="34"/>
      <c r="M685" s="460" t="s">
        <v>1695</v>
      </c>
    </row>
    <row r="686" spans="1:13" ht="24" customHeight="1">
      <c r="A686" s="41"/>
      <c r="B686" s="118" t="s">
        <v>265</v>
      </c>
      <c r="C686" s="185"/>
      <c r="D686" s="185"/>
      <c r="E686" s="118"/>
      <c r="F686" s="118"/>
      <c r="G686" s="125"/>
      <c r="H686" s="124"/>
      <c r="I686" s="132">
        <f>SUM(I687:I689)</f>
        <v>0</v>
      </c>
      <c r="J686" s="132">
        <f>SUM(J687:J689)</f>
        <v>200</v>
      </c>
      <c r="K686" s="127"/>
      <c r="L686" s="131"/>
      <c r="M686" s="127"/>
    </row>
    <row r="687" spans="1:13" ht="19.5" customHeight="1">
      <c r="A687" s="41"/>
      <c r="B687" s="118" t="s">
        <v>7</v>
      </c>
      <c r="C687" s="185"/>
      <c r="D687" s="185"/>
      <c r="E687" s="118"/>
      <c r="F687" s="118"/>
      <c r="G687" s="125"/>
      <c r="H687" s="120"/>
      <c r="I687" s="132">
        <v>0</v>
      </c>
      <c r="J687" s="132">
        <v>0</v>
      </c>
      <c r="K687" s="127"/>
      <c r="L687" s="131"/>
      <c r="M687" s="127"/>
    </row>
    <row r="688" spans="1:13" ht="18.75" customHeight="1">
      <c r="A688" s="41"/>
      <c r="B688" s="118" t="s">
        <v>8</v>
      </c>
      <c r="C688" s="185"/>
      <c r="D688" s="185"/>
      <c r="E688" s="118"/>
      <c r="F688" s="118"/>
      <c r="G688" s="120"/>
      <c r="H688" s="120"/>
      <c r="I688" s="135">
        <f>SUM(I673)</f>
        <v>0</v>
      </c>
      <c r="J688" s="135">
        <f>SUM(J673)</f>
        <v>0</v>
      </c>
      <c r="K688" s="127"/>
      <c r="L688" s="131"/>
      <c r="M688" s="127"/>
    </row>
    <row r="689" spans="1:13" ht="18" customHeight="1">
      <c r="A689" s="41"/>
      <c r="B689" s="118" t="s">
        <v>5</v>
      </c>
      <c r="C689" s="185"/>
      <c r="D689" s="185"/>
      <c r="E689" s="118"/>
      <c r="F689" s="118"/>
      <c r="G689" s="125"/>
      <c r="H689" s="120"/>
      <c r="I689" s="132">
        <f>I685</f>
        <v>0</v>
      </c>
      <c r="J689" s="132">
        <f>J685</f>
        <v>200</v>
      </c>
      <c r="K689" s="127"/>
      <c r="L689" s="131"/>
      <c r="M689" s="127"/>
    </row>
    <row r="690" spans="1:13" ht="28.5" customHeight="1">
      <c r="A690" s="41"/>
      <c r="B690" s="191" t="s">
        <v>266</v>
      </c>
      <c r="C690" s="299"/>
      <c r="D690" s="299"/>
      <c r="E690" s="191"/>
      <c r="F690" s="191"/>
      <c r="G690" s="191"/>
      <c r="H690" s="191"/>
      <c r="I690" s="191">
        <f>SUM(I691:I693)</f>
        <v>569.6</v>
      </c>
      <c r="J690" s="191">
        <f>SUM(J691:J693)</f>
        <v>1710.3000000000002</v>
      </c>
      <c r="K690" s="189"/>
      <c r="L690" s="300"/>
      <c r="M690" s="189"/>
    </row>
    <row r="691" spans="1:13" ht="21" customHeight="1">
      <c r="A691" s="41"/>
      <c r="B691" s="191" t="s">
        <v>7</v>
      </c>
      <c r="C691" s="299"/>
      <c r="D691" s="299"/>
      <c r="E691" s="191"/>
      <c r="F691" s="191"/>
      <c r="G691" s="191"/>
      <c r="H691" s="191"/>
      <c r="I691" s="191">
        <f>0</f>
        <v>0</v>
      </c>
      <c r="J691" s="191">
        <f>0</f>
        <v>0</v>
      </c>
      <c r="K691" s="189"/>
      <c r="L691" s="300"/>
      <c r="M691" s="189"/>
    </row>
    <row r="692" spans="1:13" ht="19.5" customHeight="1">
      <c r="A692" s="41"/>
      <c r="B692" s="191" t="s">
        <v>8</v>
      </c>
      <c r="C692" s="299"/>
      <c r="D692" s="299"/>
      <c r="E692" s="191"/>
      <c r="F692" s="191"/>
      <c r="G692" s="191"/>
      <c r="H692" s="191"/>
      <c r="I692" s="298">
        <f>SUM(I688+I670)</f>
        <v>569.6</v>
      </c>
      <c r="J692" s="298">
        <f>SUM(J688+J670)</f>
        <v>1380.3000000000002</v>
      </c>
      <c r="K692" s="189"/>
      <c r="L692" s="300"/>
      <c r="M692" s="189"/>
    </row>
    <row r="693" spans="1:13" ht="22.5" customHeight="1">
      <c r="A693" s="41"/>
      <c r="B693" s="191" t="s">
        <v>5</v>
      </c>
      <c r="C693" s="299"/>
      <c r="D693" s="299"/>
      <c r="E693" s="191"/>
      <c r="F693" s="191"/>
      <c r="G693" s="191"/>
      <c r="H693" s="191"/>
      <c r="I693" s="302">
        <f>I671+I677+I683+I689</f>
        <v>0</v>
      </c>
      <c r="J693" s="302">
        <f>J671+J677+J683+J689</f>
        <v>330</v>
      </c>
      <c r="K693" s="189"/>
      <c r="L693" s="300"/>
      <c r="M693" s="189"/>
    </row>
    <row r="694" spans="1:13" ht="19.5" customHeight="1">
      <c r="A694" s="89"/>
      <c r="B694" s="708" t="s">
        <v>267</v>
      </c>
      <c r="C694" s="709"/>
      <c r="D694" s="709"/>
      <c r="E694" s="709"/>
      <c r="F694" s="709"/>
      <c r="G694" s="709"/>
      <c r="H694" s="709"/>
      <c r="I694" s="709"/>
      <c r="J694" s="709"/>
      <c r="K694" s="709"/>
      <c r="L694" s="709"/>
      <c r="M694" s="710"/>
    </row>
    <row r="695" spans="1:13" ht="24" customHeight="1">
      <c r="A695" s="38"/>
      <c r="B695" s="708" t="s">
        <v>773</v>
      </c>
      <c r="C695" s="709"/>
      <c r="D695" s="709"/>
      <c r="E695" s="709"/>
      <c r="F695" s="709"/>
      <c r="G695" s="709"/>
      <c r="H695" s="709"/>
      <c r="I695" s="709"/>
      <c r="J695" s="709"/>
      <c r="K695" s="709"/>
      <c r="L695" s="709"/>
      <c r="M695" s="710"/>
    </row>
    <row r="696" spans="1:13" ht="261" customHeight="1">
      <c r="A696" s="387"/>
      <c r="B696" s="378" t="s">
        <v>907</v>
      </c>
      <c r="C696" s="168" t="s">
        <v>193</v>
      </c>
      <c r="D696" s="168" t="s">
        <v>807</v>
      </c>
      <c r="E696" s="168" t="s">
        <v>61</v>
      </c>
      <c r="F696" s="145">
        <v>76</v>
      </c>
      <c r="G696" s="145"/>
      <c r="H696" s="145">
        <v>52.7</v>
      </c>
      <c r="I696" s="145" t="s">
        <v>733</v>
      </c>
      <c r="J696" s="145" t="s">
        <v>733</v>
      </c>
      <c r="K696" s="197" t="s">
        <v>733</v>
      </c>
      <c r="L696" s="198" t="s">
        <v>733</v>
      </c>
      <c r="M696" s="350" t="s">
        <v>1490</v>
      </c>
    </row>
    <row r="697" spans="1:13" ht="222" customHeight="1">
      <c r="A697" s="387"/>
      <c r="B697" s="378" t="s">
        <v>768</v>
      </c>
      <c r="C697" s="168" t="s">
        <v>196</v>
      </c>
      <c r="D697" s="168" t="s">
        <v>807</v>
      </c>
      <c r="E697" s="168" t="s">
        <v>61</v>
      </c>
      <c r="F697" s="145">
        <v>48</v>
      </c>
      <c r="G697" s="145"/>
      <c r="H697" s="145">
        <v>60</v>
      </c>
      <c r="I697" s="145" t="s">
        <v>733</v>
      </c>
      <c r="J697" s="145" t="s">
        <v>733</v>
      </c>
      <c r="K697" s="197" t="s">
        <v>733</v>
      </c>
      <c r="L697" s="198" t="s">
        <v>733</v>
      </c>
      <c r="M697" s="350" t="s">
        <v>1372</v>
      </c>
    </row>
    <row r="698" spans="1:13" ht="64.5" customHeight="1">
      <c r="A698" s="387"/>
      <c r="B698" s="378" t="s">
        <v>908</v>
      </c>
      <c r="C698" s="168" t="s">
        <v>193</v>
      </c>
      <c r="D698" s="168" t="s">
        <v>807</v>
      </c>
      <c r="E698" s="168" t="s">
        <v>61</v>
      </c>
      <c r="F698" s="145">
        <v>49</v>
      </c>
      <c r="G698" s="145"/>
      <c r="H698" s="145">
        <v>61.4</v>
      </c>
      <c r="I698" s="145" t="s">
        <v>733</v>
      </c>
      <c r="J698" s="145" t="s">
        <v>733</v>
      </c>
      <c r="K698" s="197" t="s">
        <v>733</v>
      </c>
      <c r="L698" s="198" t="s">
        <v>733</v>
      </c>
      <c r="M698" s="350" t="s">
        <v>1373</v>
      </c>
    </row>
    <row r="699" spans="1:13" ht="64.5" customHeight="1">
      <c r="A699" s="387"/>
      <c r="B699" s="378" t="s">
        <v>228</v>
      </c>
      <c r="C699" s="168" t="s">
        <v>193</v>
      </c>
      <c r="D699" s="168" t="s">
        <v>807</v>
      </c>
      <c r="E699" s="168" t="s">
        <v>61</v>
      </c>
      <c r="F699" s="145">
        <v>40</v>
      </c>
      <c r="G699" s="145"/>
      <c r="H699" s="145">
        <v>40</v>
      </c>
      <c r="I699" s="145" t="s">
        <v>733</v>
      </c>
      <c r="J699" s="145" t="s">
        <v>733</v>
      </c>
      <c r="K699" s="197" t="s">
        <v>733</v>
      </c>
      <c r="L699" s="198" t="s">
        <v>733</v>
      </c>
      <c r="M699" s="351" t="s">
        <v>1374</v>
      </c>
    </row>
    <row r="700" spans="1:13" ht="48.75" customHeight="1">
      <c r="A700" s="38"/>
      <c r="B700" s="378" t="s">
        <v>229</v>
      </c>
      <c r="C700" s="168" t="s">
        <v>193</v>
      </c>
      <c r="D700" s="168" t="s">
        <v>807</v>
      </c>
      <c r="E700" s="168" t="s">
        <v>61</v>
      </c>
      <c r="F700" s="145">
        <v>47</v>
      </c>
      <c r="G700" s="145"/>
      <c r="H700" s="145">
        <v>47</v>
      </c>
      <c r="I700" s="145" t="s">
        <v>733</v>
      </c>
      <c r="J700" s="173" t="s">
        <v>733</v>
      </c>
      <c r="K700" s="173" t="s">
        <v>733</v>
      </c>
      <c r="L700" s="173" t="s">
        <v>733</v>
      </c>
      <c r="M700" s="351" t="s">
        <v>1375</v>
      </c>
    </row>
    <row r="701" spans="1:13" ht="25.5" customHeight="1">
      <c r="A701" s="53"/>
      <c r="B701" s="708" t="s">
        <v>3</v>
      </c>
      <c r="C701" s="709"/>
      <c r="D701" s="709"/>
      <c r="E701" s="709"/>
      <c r="F701" s="709"/>
      <c r="G701" s="709"/>
      <c r="H701" s="709"/>
      <c r="I701" s="709"/>
      <c r="J701" s="709"/>
      <c r="K701" s="709"/>
      <c r="L701" s="710"/>
      <c r="M701" s="65"/>
    </row>
    <row r="702" spans="1:13" ht="222" customHeight="1">
      <c r="A702" s="152">
        <v>297</v>
      </c>
      <c r="B702" s="334" t="s">
        <v>175</v>
      </c>
      <c r="C702" s="24" t="s">
        <v>4</v>
      </c>
      <c r="D702" s="24"/>
      <c r="E702" s="152" t="s">
        <v>61</v>
      </c>
      <c r="F702" s="890" t="s">
        <v>104</v>
      </c>
      <c r="G702" s="891"/>
      <c r="H702" s="891"/>
      <c r="I702" s="891"/>
      <c r="J702" s="891"/>
      <c r="K702" s="892"/>
      <c r="L702" s="60"/>
      <c r="M702" s="338" t="s">
        <v>1376</v>
      </c>
    </row>
    <row r="703" spans="1:13" ht="165" customHeight="1">
      <c r="A703" s="152">
        <v>298</v>
      </c>
      <c r="B703" s="334" t="s">
        <v>62</v>
      </c>
      <c r="C703" s="24" t="s">
        <v>1</v>
      </c>
      <c r="D703" s="24"/>
      <c r="E703" s="152" t="s">
        <v>61</v>
      </c>
      <c r="F703" s="388" t="s">
        <v>733</v>
      </c>
      <c r="G703" s="388" t="s">
        <v>733</v>
      </c>
      <c r="H703" s="142" t="s">
        <v>733</v>
      </c>
      <c r="I703" s="142">
        <v>42.3</v>
      </c>
      <c r="J703" s="142">
        <v>42.3</v>
      </c>
      <c r="K703" s="27" t="s">
        <v>8</v>
      </c>
      <c r="L703" s="34"/>
      <c r="M703" s="338" t="s">
        <v>1074</v>
      </c>
    </row>
    <row r="704" spans="1:13" ht="257.25" customHeight="1">
      <c r="A704" s="152">
        <v>299</v>
      </c>
      <c r="B704" s="334" t="s">
        <v>63</v>
      </c>
      <c r="C704" s="24" t="s">
        <v>64</v>
      </c>
      <c r="D704" s="24"/>
      <c r="E704" s="152" t="s">
        <v>61</v>
      </c>
      <c r="F704" s="27" t="s">
        <v>733</v>
      </c>
      <c r="G704" s="27" t="s">
        <v>733</v>
      </c>
      <c r="H704" s="27" t="s">
        <v>733</v>
      </c>
      <c r="I704" s="27">
        <v>550.8</v>
      </c>
      <c r="J704" s="27">
        <v>425</v>
      </c>
      <c r="K704" s="27" t="s">
        <v>8</v>
      </c>
      <c r="L704" s="34"/>
      <c r="M704" s="338" t="s">
        <v>1377</v>
      </c>
    </row>
    <row r="705" spans="1:13" ht="82.5" customHeight="1">
      <c r="A705" s="152">
        <v>300</v>
      </c>
      <c r="B705" s="154" t="s">
        <v>65</v>
      </c>
      <c r="C705" s="24" t="s">
        <v>4</v>
      </c>
      <c r="D705" s="24"/>
      <c r="E705" s="152" t="s">
        <v>61</v>
      </c>
      <c r="F705" s="254"/>
      <c r="G705" s="254"/>
      <c r="H705" s="254"/>
      <c r="I705" s="857" t="s">
        <v>104</v>
      </c>
      <c r="J705" s="857"/>
      <c r="K705" s="857"/>
      <c r="L705" s="857"/>
      <c r="M705" s="338" t="s">
        <v>1378</v>
      </c>
    </row>
    <row r="706" spans="1:13" ht="227.25" customHeight="1">
      <c r="A706" s="152">
        <v>301</v>
      </c>
      <c r="B706" s="154" t="s">
        <v>66</v>
      </c>
      <c r="C706" s="24" t="s">
        <v>4</v>
      </c>
      <c r="D706" s="24"/>
      <c r="E706" s="152" t="s">
        <v>61</v>
      </c>
      <c r="F706" s="254"/>
      <c r="G706" s="254"/>
      <c r="H706" s="254"/>
      <c r="I706" s="857" t="s">
        <v>104</v>
      </c>
      <c r="J706" s="857"/>
      <c r="K706" s="857"/>
      <c r="L706" s="857"/>
      <c r="M706" s="162" t="s">
        <v>1379</v>
      </c>
    </row>
    <row r="707" spans="1:13" ht="116.25" customHeight="1">
      <c r="A707" s="152">
        <v>302</v>
      </c>
      <c r="B707" s="154" t="s">
        <v>85</v>
      </c>
      <c r="C707" s="24" t="s">
        <v>1</v>
      </c>
      <c r="D707" s="24"/>
      <c r="E707" s="152" t="s">
        <v>61</v>
      </c>
      <c r="F707" s="254"/>
      <c r="G707" s="254"/>
      <c r="H707" s="254"/>
      <c r="I707" s="857" t="s">
        <v>153</v>
      </c>
      <c r="J707" s="857"/>
      <c r="K707" s="857"/>
      <c r="L707" s="857"/>
      <c r="M707" s="338" t="s">
        <v>1380</v>
      </c>
    </row>
    <row r="708" spans="1:13" ht="81" customHeight="1">
      <c r="A708" s="152">
        <v>303</v>
      </c>
      <c r="B708" s="334" t="s">
        <v>69</v>
      </c>
      <c r="C708" s="24" t="s">
        <v>1</v>
      </c>
      <c r="D708" s="24"/>
      <c r="E708" s="152" t="s">
        <v>61</v>
      </c>
      <c r="F708" s="142"/>
      <c r="G708" s="142"/>
      <c r="H708" s="142"/>
      <c r="I708" s="142">
        <v>7</v>
      </c>
      <c r="J708" s="142">
        <v>7</v>
      </c>
      <c r="K708" s="27" t="s">
        <v>8</v>
      </c>
      <c r="L708" s="34"/>
      <c r="M708" s="338" t="s">
        <v>1075</v>
      </c>
    </row>
    <row r="709" spans="1:13" ht="129.75" customHeight="1">
      <c r="A709" s="152">
        <v>304</v>
      </c>
      <c r="B709" s="334" t="s">
        <v>70</v>
      </c>
      <c r="C709" s="24" t="s">
        <v>1</v>
      </c>
      <c r="D709" s="24"/>
      <c r="E709" s="152" t="s">
        <v>61</v>
      </c>
      <c r="F709" s="254"/>
      <c r="G709" s="254"/>
      <c r="H709" s="254"/>
      <c r="I709" s="857" t="s">
        <v>153</v>
      </c>
      <c r="J709" s="857"/>
      <c r="K709" s="857"/>
      <c r="L709" s="857"/>
      <c r="M709" s="338" t="s">
        <v>1381</v>
      </c>
    </row>
    <row r="710" spans="1:13" ht="81" customHeight="1">
      <c r="A710" s="152">
        <v>305</v>
      </c>
      <c r="B710" s="334" t="s">
        <v>81</v>
      </c>
      <c r="C710" s="24" t="s">
        <v>1</v>
      </c>
      <c r="D710" s="24"/>
      <c r="E710" s="152" t="s">
        <v>61</v>
      </c>
      <c r="F710" s="254"/>
      <c r="G710" s="254"/>
      <c r="H710" s="254"/>
      <c r="I710" s="857" t="s">
        <v>153</v>
      </c>
      <c r="J710" s="857"/>
      <c r="K710" s="857"/>
      <c r="L710" s="857"/>
      <c r="M710" s="338" t="s">
        <v>1076</v>
      </c>
    </row>
    <row r="711" spans="1:13" ht="194.25" customHeight="1">
      <c r="A711" s="152">
        <v>306</v>
      </c>
      <c r="B711" s="334" t="s">
        <v>152</v>
      </c>
      <c r="C711" s="24"/>
      <c r="D711" s="24"/>
      <c r="E711" s="152" t="s">
        <v>61</v>
      </c>
      <c r="F711" s="254"/>
      <c r="G711" s="254"/>
      <c r="H711" s="254"/>
      <c r="I711" s="857" t="s">
        <v>153</v>
      </c>
      <c r="J711" s="857"/>
      <c r="K711" s="857"/>
      <c r="L711" s="857"/>
      <c r="M711" s="338" t="s">
        <v>1382</v>
      </c>
    </row>
    <row r="712" spans="1:13" ht="115.5" customHeight="1">
      <c r="A712" s="152">
        <v>307</v>
      </c>
      <c r="B712" s="334" t="s">
        <v>154</v>
      </c>
      <c r="C712" s="24"/>
      <c r="D712" s="24"/>
      <c r="E712" s="152" t="s">
        <v>61</v>
      </c>
      <c r="F712" s="254"/>
      <c r="G712" s="254"/>
      <c r="H712" s="254"/>
      <c r="I712" s="857" t="s">
        <v>153</v>
      </c>
      <c r="J712" s="857"/>
      <c r="K712" s="857"/>
      <c r="L712" s="857"/>
      <c r="M712" s="338" t="s">
        <v>1383</v>
      </c>
    </row>
    <row r="713" spans="1:13" ht="222" customHeight="1">
      <c r="A713" s="152">
        <v>308</v>
      </c>
      <c r="B713" s="334" t="s">
        <v>170</v>
      </c>
      <c r="C713" s="24"/>
      <c r="D713" s="24"/>
      <c r="E713" s="152" t="s">
        <v>61</v>
      </c>
      <c r="F713" s="254"/>
      <c r="G713" s="254"/>
      <c r="H713" s="254"/>
      <c r="I713" s="857" t="s">
        <v>153</v>
      </c>
      <c r="J713" s="857"/>
      <c r="K713" s="857"/>
      <c r="L713" s="857"/>
      <c r="M713" s="338" t="s">
        <v>1714</v>
      </c>
    </row>
    <row r="714" spans="1:13" ht="225" customHeight="1">
      <c r="A714" s="152"/>
      <c r="B714" s="345" t="s">
        <v>909</v>
      </c>
      <c r="C714" s="38" t="s">
        <v>1</v>
      </c>
      <c r="D714" s="24"/>
      <c r="E714" s="152" t="s">
        <v>80</v>
      </c>
      <c r="F714" s="142" t="s">
        <v>733</v>
      </c>
      <c r="G714" s="142" t="s">
        <v>733</v>
      </c>
      <c r="H714" s="142" t="s">
        <v>733</v>
      </c>
      <c r="I714" s="64">
        <v>26.3</v>
      </c>
      <c r="J714" s="364">
        <v>26.3</v>
      </c>
      <c r="K714" s="389" t="s">
        <v>8</v>
      </c>
      <c r="L714" s="373">
        <v>269001000</v>
      </c>
      <c r="M714" s="338" t="s">
        <v>1715</v>
      </c>
    </row>
    <row r="715" spans="1:13" ht="98.25" customHeight="1">
      <c r="A715" s="152">
        <v>309</v>
      </c>
      <c r="B715" s="345" t="s">
        <v>910</v>
      </c>
      <c r="C715" s="38" t="s">
        <v>4</v>
      </c>
      <c r="D715" s="24"/>
      <c r="E715" s="24" t="s">
        <v>80</v>
      </c>
      <c r="F715" s="142" t="s">
        <v>733</v>
      </c>
      <c r="G715" s="142" t="s">
        <v>733</v>
      </c>
      <c r="H715" s="142" t="s">
        <v>733</v>
      </c>
      <c r="I715" s="893" t="s">
        <v>96</v>
      </c>
      <c r="J715" s="893"/>
      <c r="K715" s="893"/>
      <c r="L715" s="894"/>
      <c r="M715" s="390" t="s">
        <v>1384</v>
      </c>
    </row>
    <row r="716" spans="1:13" ht="180" customHeight="1">
      <c r="A716" s="152">
        <v>310</v>
      </c>
      <c r="B716" s="345" t="s">
        <v>911</v>
      </c>
      <c r="C716" s="38"/>
      <c r="D716" s="24"/>
      <c r="E716" s="24" t="s">
        <v>80</v>
      </c>
      <c r="F716" s="64" t="s">
        <v>733</v>
      </c>
      <c r="G716" s="64" t="s">
        <v>733</v>
      </c>
      <c r="H716" s="64" t="s">
        <v>733</v>
      </c>
      <c r="I716" s="893" t="s">
        <v>96</v>
      </c>
      <c r="J716" s="893"/>
      <c r="K716" s="893"/>
      <c r="L716" s="894"/>
      <c r="M716" s="390" t="s">
        <v>1716</v>
      </c>
    </row>
    <row r="717" spans="1:13" ht="21.75" customHeight="1">
      <c r="A717" s="41"/>
      <c r="B717" s="118" t="s">
        <v>6</v>
      </c>
      <c r="C717" s="119"/>
      <c r="D717" s="118"/>
      <c r="E717" s="118"/>
      <c r="F717" s="118"/>
      <c r="G717" s="118"/>
      <c r="H717" s="118"/>
      <c r="I717" s="132">
        <f>SUM(I718:I720)</f>
        <v>626.3999999999999</v>
      </c>
      <c r="J717" s="132">
        <f>SUM(J718:J720)</f>
        <v>500.6</v>
      </c>
      <c r="K717" s="122"/>
      <c r="L717" s="206"/>
      <c r="M717" s="122"/>
    </row>
    <row r="718" spans="1:13" ht="23.25" customHeight="1">
      <c r="A718" s="41"/>
      <c r="B718" s="118" t="s">
        <v>7</v>
      </c>
      <c r="C718" s="119"/>
      <c r="D718" s="118"/>
      <c r="E718" s="118"/>
      <c r="F718" s="118"/>
      <c r="G718" s="118"/>
      <c r="H718" s="118"/>
      <c r="I718" s="132">
        <v>0</v>
      </c>
      <c r="J718" s="132">
        <v>0</v>
      </c>
      <c r="K718" s="122"/>
      <c r="L718" s="206"/>
      <c r="M718" s="122"/>
    </row>
    <row r="719" spans="1:13" ht="21.75" customHeight="1">
      <c r="A719" s="41"/>
      <c r="B719" s="118" t="s">
        <v>8</v>
      </c>
      <c r="C719" s="119"/>
      <c r="D719" s="118"/>
      <c r="E719" s="118"/>
      <c r="F719" s="118"/>
      <c r="G719" s="118"/>
      <c r="H719" s="118"/>
      <c r="I719" s="132">
        <f>SUM(I703+I704+I708+I714)</f>
        <v>626.3999999999999</v>
      </c>
      <c r="J719" s="132">
        <f>SUM(J703+J704+J708+J714)</f>
        <v>500.6</v>
      </c>
      <c r="K719" s="127"/>
      <c r="L719" s="131"/>
      <c r="M719" s="127"/>
    </row>
    <row r="720" spans="1:13" ht="25.5" customHeight="1">
      <c r="A720" s="41"/>
      <c r="B720" s="118" t="s">
        <v>5</v>
      </c>
      <c r="C720" s="119"/>
      <c r="D720" s="118"/>
      <c r="E720" s="118"/>
      <c r="F720" s="118"/>
      <c r="G720" s="118"/>
      <c r="H720" s="118"/>
      <c r="I720" s="132">
        <v>0</v>
      </c>
      <c r="J720" s="132">
        <v>0</v>
      </c>
      <c r="K720" s="127"/>
      <c r="L720" s="131"/>
      <c r="M720" s="127"/>
    </row>
    <row r="721" spans="1:13" ht="20.25" customHeight="1">
      <c r="A721" s="38"/>
      <c r="B721" s="791" t="s">
        <v>147</v>
      </c>
      <c r="C721" s="792"/>
      <c r="D721" s="792"/>
      <c r="E721" s="792"/>
      <c r="F721" s="792"/>
      <c r="G721" s="792"/>
      <c r="H721" s="792"/>
      <c r="I721" s="792"/>
      <c r="J721" s="792"/>
      <c r="K721" s="792"/>
      <c r="L721" s="792"/>
      <c r="M721" s="52"/>
    </row>
    <row r="722" spans="1:13" ht="22.5" customHeight="1">
      <c r="A722" s="24"/>
      <c r="B722" s="708" t="s">
        <v>744</v>
      </c>
      <c r="C722" s="709"/>
      <c r="D722" s="709"/>
      <c r="E722" s="709"/>
      <c r="F722" s="709"/>
      <c r="G722" s="709"/>
      <c r="H722" s="709"/>
      <c r="I722" s="709"/>
      <c r="J722" s="709"/>
      <c r="K722" s="709"/>
      <c r="L722" s="710"/>
      <c r="M722" s="52"/>
    </row>
    <row r="723" spans="1:13" ht="51.75" customHeight="1">
      <c r="A723" s="34"/>
      <c r="B723" s="199" t="s">
        <v>230</v>
      </c>
      <c r="C723" s="145" t="s">
        <v>193</v>
      </c>
      <c r="D723" s="145" t="s">
        <v>805</v>
      </c>
      <c r="E723" s="219" t="s">
        <v>84</v>
      </c>
      <c r="F723" s="145">
        <v>103</v>
      </c>
      <c r="G723" s="145"/>
      <c r="H723" s="208">
        <v>114</v>
      </c>
      <c r="I723" s="145" t="s">
        <v>733</v>
      </c>
      <c r="J723" s="145" t="s">
        <v>733</v>
      </c>
      <c r="K723" s="145" t="s">
        <v>733</v>
      </c>
      <c r="L723" s="145" t="s">
        <v>733</v>
      </c>
      <c r="M723" s="378" t="s">
        <v>1385</v>
      </c>
    </row>
    <row r="724" spans="1:13" ht="68.25" customHeight="1">
      <c r="A724" s="34"/>
      <c r="B724" s="199" t="s">
        <v>231</v>
      </c>
      <c r="C724" s="145" t="s">
        <v>193</v>
      </c>
      <c r="D724" s="145" t="s">
        <v>805</v>
      </c>
      <c r="E724" s="219" t="s">
        <v>84</v>
      </c>
      <c r="F724" s="145">
        <v>105</v>
      </c>
      <c r="G724" s="145"/>
      <c r="H724" s="208" t="s">
        <v>1083</v>
      </c>
      <c r="I724" s="145" t="s">
        <v>733</v>
      </c>
      <c r="J724" s="145" t="s">
        <v>733</v>
      </c>
      <c r="K724" s="145" t="s">
        <v>733</v>
      </c>
      <c r="L724" s="145" t="s">
        <v>733</v>
      </c>
      <c r="M724" s="378" t="s">
        <v>1473</v>
      </c>
    </row>
    <row r="725" spans="1:13" ht="50.25" customHeight="1">
      <c r="A725" s="34"/>
      <c r="B725" s="199" t="s">
        <v>232</v>
      </c>
      <c r="C725" s="145" t="s">
        <v>193</v>
      </c>
      <c r="D725" s="145" t="s">
        <v>802</v>
      </c>
      <c r="E725" s="219" t="s">
        <v>84</v>
      </c>
      <c r="F725" s="145">
        <v>106</v>
      </c>
      <c r="G725" s="145"/>
      <c r="H725" s="208" t="s">
        <v>1083</v>
      </c>
      <c r="I725" s="145" t="s">
        <v>733</v>
      </c>
      <c r="J725" s="145" t="s">
        <v>733</v>
      </c>
      <c r="K725" s="197" t="s">
        <v>733</v>
      </c>
      <c r="L725" s="198" t="s">
        <v>733</v>
      </c>
      <c r="M725" s="378" t="s">
        <v>1473</v>
      </c>
    </row>
    <row r="726" spans="1:13" ht="23.25" customHeight="1">
      <c r="A726" s="63"/>
      <c r="B726" s="708" t="s">
        <v>3</v>
      </c>
      <c r="C726" s="709"/>
      <c r="D726" s="709"/>
      <c r="E726" s="709"/>
      <c r="F726" s="804"/>
      <c r="G726" s="804"/>
      <c r="H726" s="804"/>
      <c r="I726" s="804"/>
      <c r="J726" s="804"/>
      <c r="K726" s="709"/>
      <c r="L726" s="709"/>
      <c r="M726" s="52"/>
    </row>
    <row r="727" spans="1:13" ht="163.5" customHeight="1">
      <c r="A727" s="24">
        <v>311</v>
      </c>
      <c r="B727" s="334" t="s">
        <v>92</v>
      </c>
      <c r="C727" s="38" t="s">
        <v>1</v>
      </c>
      <c r="D727" s="30"/>
      <c r="E727" s="152" t="s">
        <v>84</v>
      </c>
      <c r="F727" s="142" t="s">
        <v>733</v>
      </c>
      <c r="G727" s="142" t="s">
        <v>733</v>
      </c>
      <c r="H727" s="27" t="s">
        <v>733</v>
      </c>
      <c r="I727" s="27">
        <v>20</v>
      </c>
      <c r="J727" s="27">
        <v>30.5</v>
      </c>
      <c r="K727" s="27" t="s">
        <v>8</v>
      </c>
      <c r="L727" s="47"/>
      <c r="M727" s="338" t="s">
        <v>1386</v>
      </c>
    </row>
    <row r="728" spans="1:13" ht="161.25" customHeight="1">
      <c r="A728" s="24">
        <v>312</v>
      </c>
      <c r="B728" s="334" t="s">
        <v>93</v>
      </c>
      <c r="C728" s="38" t="s">
        <v>1</v>
      </c>
      <c r="D728" s="30"/>
      <c r="E728" s="152" t="s">
        <v>84</v>
      </c>
      <c r="F728" s="142" t="s">
        <v>733</v>
      </c>
      <c r="G728" s="142" t="s">
        <v>733</v>
      </c>
      <c r="H728" s="27" t="s">
        <v>733</v>
      </c>
      <c r="I728" s="27">
        <v>3.3</v>
      </c>
      <c r="J728" s="27">
        <v>5.8</v>
      </c>
      <c r="K728" s="27" t="s">
        <v>8</v>
      </c>
      <c r="L728" s="47"/>
      <c r="M728" s="345" t="s">
        <v>1717</v>
      </c>
    </row>
    <row r="729" spans="1:13" ht="38.25" customHeight="1">
      <c r="A729" s="24"/>
      <c r="B729" s="334" t="s">
        <v>57</v>
      </c>
      <c r="C729" s="38" t="s">
        <v>1</v>
      </c>
      <c r="D729" s="30"/>
      <c r="E729" s="152" t="s">
        <v>84</v>
      </c>
      <c r="F729" s="142" t="s">
        <v>733</v>
      </c>
      <c r="G729" s="142" t="s">
        <v>733</v>
      </c>
      <c r="H729" s="27"/>
      <c r="I729" s="90">
        <v>13.9</v>
      </c>
      <c r="J729" s="27">
        <v>16.9</v>
      </c>
      <c r="K729" s="27" t="s">
        <v>8</v>
      </c>
      <c r="L729" s="47"/>
      <c r="M729" s="345" t="s">
        <v>1387</v>
      </c>
    </row>
    <row r="730" spans="1:13" ht="67.5" customHeight="1">
      <c r="A730" s="24"/>
      <c r="B730" s="334" t="s">
        <v>912</v>
      </c>
      <c r="C730" s="38" t="s">
        <v>1</v>
      </c>
      <c r="D730" s="30"/>
      <c r="E730" s="152" t="s">
        <v>914</v>
      </c>
      <c r="F730" s="142" t="s">
        <v>733</v>
      </c>
      <c r="G730" s="142" t="s">
        <v>733</v>
      </c>
      <c r="H730" s="27"/>
      <c r="I730" s="27">
        <v>10</v>
      </c>
      <c r="J730" s="27">
        <v>10</v>
      </c>
      <c r="K730" s="27" t="s">
        <v>8</v>
      </c>
      <c r="L730" s="47"/>
      <c r="M730" s="391" t="s">
        <v>1388</v>
      </c>
    </row>
    <row r="731" spans="1:13" ht="72" customHeight="1">
      <c r="A731" s="24"/>
      <c r="B731" s="334" t="s">
        <v>913</v>
      </c>
      <c r="C731" s="38" t="s">
        <v>1</v>
      </c>
      <c r="D731" s="30"/>
      <c r="E731" s="152" t="s">
        <v>84</v>
      </c>
      <c r="F731" s="142" t="s">
        <v>733</v>
      </c>
      <c r="G731" s="142" t="s">
        <v>733</v>
      </c>
      <c r="H731" s="27" t="s">
        <v>733</v>
      </c>
      <c r="I731" s="90">
        <v>12.5</v>
      </c>
      <c r="J731" s="232">
        <v>12.5</v>
      </c>
      <c r="K731" s="143" t="s">
        <v>8</v>
      </c>
      <c r="L731" s="144"/>
      <c r="M731" s="345" t="s">
        <v>1389</v>
      </c>
    </row>
    <row r="732" spans="1:13" ht="115.5" customHeight="1">
      <c r="A732" s="24"/>
      <c r="B732" s="334" t="s">
        <v>94</v>
      </c>
      <c r="C732" s="38" t="s">
        <v>1</v>
      </c>
      <c r="D732" s="30"/>
      <c r="E732" s="152" t="s">
        <v>84</v>
      </c>
      <c r="F732" s="142" t="s">
        <v>733</v>
      </c>
      <c r="G732" s="142" t="s">
        <v>733</v>
      </c>
      <c r="H732" s="27" t="s">
        <v>733</v>
      </c>
      <c r="I732" s="27">
        <v>4.9</v>
      </c>
      <c r="J732" s="27">
        <v>4.9</v>
      </c>
      <c r="K732" s="27" t="s">
        <v>8</v>
      </c>
      <c r="L732" s="47"/>
      <c r="M732" s="345" t="s">
        <v>1390</v>
      </c>
    </row>
    <row r="733" spans="1:13" ht="28.5" customHeight="1">
      <c r="A733" s="24"/>
      <c r="B733" s="336" t="s">
        <v>171</v>
      </c>
      <c r="C733" s="38"/>
      <c r="D733" s="30"/>
      <c r="E733" s="152"/>
      <c r="F733" s="142"/>
      <c r="G733" s="142"/>
      <c r="H733" s="27"/>
      <c r="I733" s="142"/>
      <c r="J733" s="27"/>
      <c r="K733" s="27"/>
      <c r="L733" s="47"/>
      <c r="M733" s="392"/>
    </row>
    <row r="734" spans="1:13" ht="51" customHeight="1">
      <c r="A734" s="24"/>
      <c r="B734" s="334" t="s">
        <v>915</v>
      </c>
      <c r="C734" s="38" t="s">
        <v>1</v>
      </c>
      <c r="D734" s="24"/>
      <c r="E734" s="152" t="s">
        <v>916</v>
      </c>
      <c r="F734" s="142" t="s">
        <v>733</v>
      </c>
      <c r="G734" s="142" t="s">
        <v>733</v>
      </c>
      <c r="H734" s="27" t="s">
        <v>733</v>
      </c>
      <c r="I734" s="142">
        <v>15</v>
      </c>
      <c r="J734" s="27">
        <v>15</v>
      </c>
      <c r="K734" s="27" t="s">
        <v>8</v>
      </c>
      <c r="L734" s="47"/>
      <c r="M734" s="338" t="s">
        <v>1391</v>
      </c>
    </row>
    <row r="735" spans="1:13" ht="102.75" customHeight="1">
      <c r="A735" s="24"/>
      <c r="B735" s="334" t="s">
        <v>917</v>
      </c>
      <c r="C735" s="38" t="s">
        <v>1</v>
      </c>
      <c r="D735" s="24"/>
      <c r="E735" s="152" t="s">
        <v>84</v>
      </c>
      <c r="F735" s="142" t="s">
        <v>733</v>
      </c>
      <c r="G735" s="142" t="s">
        <v>733</v>
      </c>
      <c r="H735" s="27" t="s">
        <v>733</v>
      </c>
      <c r="I735" s="27">
        <v>1.5</v>
      </c>
      <c r="J735" s="27">
        <v>1.5</v>
      </c>
      <c r="K735" s="27" t="s">
        <v>8</v>
      </c>
      <c r="L735" s="47"/>
      <c r="M735" s="345" t="s">
        <v>1392</v>
      </c>
    </row>
    <row r="736" spans="1:13" ht="53.25" customHeight="1">
      <c r="A736" s="50"/>
      <c r="B736" s="334" t="s">
        <v>918</v>
      </c>
      <c r="C736" s="38" t="s">
        <v>1</v>
      </c>
      <c r="D736" s="24"/>
      <c r="E736" s="152" t="s">
        <v>84</v>
      </c>
      <c r="F736" s="142" t="s">
        <v>733</v>
      </c>
      <c r="G736" s="142" t="s">
        <v>733</v>
      </c>
      <c r="H736" s="27" t="s">
        <v>733</v>
      </c>
      <c r="I736" s="27">
        <v>3</v>
      </c>
      <c r="J736" s="27">
        <v>3</v>
      </c>
      <c r="K736" s="27" t="s">
        <v>8</v>
      </c>
      <c r="L736" s="47"/>
      <c r="M736" s="345" t="s">
        <v>1393</v>
      </c>
    </row>
    <row r="737" spans="1:13" ht="53.25" customHeight="1">
      <c r="A737" s="50"/>
      <c r="B737" s="334" t="s">
        <v>919</v>
      </c>
      <c r="C737" s="24" t="s">
        <v>921</v>
      </c>
      <c r="D737" s="24"/>
      <c r="E737" s="152" t="s">
        <v>84</v>
      </c>
      <c r="F737" s="62" t="s">
        <v>733</v>
      </c>
      <c r="G737" s="142" t="s">
        <v>733</v>
      </c>
      <c r="H737" s="27" t="s">
        <v>733</v>
      </c>
      <c r="I737" s="27">
        <v>2.7</v>
      </c>
      <c r="J737" s="27">
        <v>2.7</v>
      </c>
      <c r="K737" s="27" t="s">
        <v>8</v>
      </c>
      <c r="L737" s="47"/>
      <c r="M737" s="345" t="s">
        <v>1394</v>
      </c>
    </row>
    <row r="738" spans="1:13" ht="163.5" customHeight="1">
      <c r="A738" s="50"/>
      <c r="B738" s="154" t="s">
        <v>920</v>
      </c>
      <c r="C738" s="38" t="s">
        <v>1</v>
      </c>
      <c r="D738" s="24"/>
      <c r="E738" s="152" t="s">
        <v>84</v>
      </c>
      <c r="F738" s="62" t="s">
        <v>733</v>
      </c>
      <c r="G738" s="142" t="s">
        <v>733</v>
      </c>
      <c r="H738" s="27" t="s">
        <v>733</v>
      </c>
      <c r="I738" s="27">
        <v>2.1</v>
      </c>
      <c r="J738" s="27">
        <v>2.1</v>
      </c>
      <c r="K738" s="27" t="s">
        <v>8</v>
      </c>
      <c r="L738" s="47"/>
      <c r="M738" s="345" t="s">
        <v>1395</v>
      </c>
    </row>
    <row r="739" spans="1:13" ht="180" customHeight="1">
      <c r="A739" s="50"/>
      <c r="B739" s="154" t="s">
        <v>922</v>
      </c>
      <c r="C739" s="38" t="s">
        <v>1</v>
      </c>
      <c r="D739" s="24"/>
      <c r="E739" s="152" t="s">
        <v>95</v>
      </c>
      <c r="F739" s="62" t="s">
        <v>733</v>
      </c>
      <c r="G739" s="142" t="s">
        <v>733</v>
      </c>
      <c r="H739" s="27" t="s">
        <v>733</v>
      </c>
      <c r="I739" s="142">
        <v>4.3</v>
      </c>
      <c r="J739" s="27">
        <v>4.3</v>
      </c>
      <c r="K739" s="27" t="s">
        <v>8</v>
      </c>
      <c r="L739" s="47"/>
      <c r="M739" s="345" t="s">
        <v>1396</v>
      </c>
    </row>
    <row r="740" spans="1:13" ht="24.75" customHeight="1">
      <c r="A740" s="41"/>
      <c r="B740" s="118" t="s">
        <v>6</v>
      </c>
      <c r="C740" s="119"/>
      <c r="D740" s="119"/>
      <c r="E740" s="118"/>
      <c r="F740" s="118"/>
      <c r="G740" s="118"/>
      <c r="H740" s="118"/>
      <c r="I740" s="132">
        <f>SUM(I741:I743)</f>
        <v>93.2</v>
      </c>
      <c r="J740" s="132">
        <f>SUM(J741:J743)</f>
        <v>94.19999999999999</v>
      </c>
      <c r="K740" s="127"/>
      <c r="L740" s="131"/>
      <c r="M740" s="127"/>
    </row>
    <row r="741" spans="1:13" ht="22.5" customHeight="1">
      <c r="A741" s="41"/>
      <c r="B741" s="118" t="s">
        <v>7</v>
      </c>
      <c r="C741" s="119"/>
      <c r="D741" s="119"/>
      <c r="E741" s="118"/>
      <c r="F741" s="118"/>
      <c r="G741" s="118"/>
      <c r="H741" s="118"/>
      <c r="I741" s="132">
        <v>0</v>
      </c>
      <c r="J741" s="132">
        <v>0</v>
      </c>
      <c r="K741" s="127"/>
      <c r="L741" s="131"/>
      <c r="M741" s="127"/>
    </row>
    <row r="742" spans="1:13" ht="21" customHeight="1">
      <c r="A742" s="41"/>
      <c r="B742" s="118" t="s">
        <v>8</v>
      </c>
      <c r="C742" s="119"/>
      <c r="D742" s="119"/>
      <c r="E742" s="118"/>
      <c r="F742" s="118"/>
      <c r="G742" s="118"/>
      <c r="H742" s="118"/>
      <c r="I742" s="132">
        <f>SUM(I727+I728+I729+I730+I731+I732+I734+I735+I736+I737+I738+I739)</f>
        <v>93.2</v>
      </c>
      <c r="J742" s="132">
        <f>SUM(J727+J728+J729+J730+J731+J732+J735+J736+J737+J738+J739)</f>
        <v>94.19999999999999</v>
      </c>
      <c r="K742" s="127"/>
      <c r="L742" s="131"/>
      <c r="M742" s="127"/>
    </row>
    <row r="743" spans="1:13" ht="21" customHeight="1">
      <c r="A743" s="41"/>
      <c r="B743" s="118" t="s">
        <v>5</v>
      </c>
      <c r="C743" s="119"/>
      <c r="D743" s="119"/>
      <c r="E743" s="118"/>
      <c r="F743" s="118"/>
      <c r="G743" s="118"/>
      <c r="H743" s="118"/>
      <c r="I743" s="132">
        <v>0</v>
      </c>
      <c r="J743" s="132">
        <v>0</v>
      </c>
      <c r="K743" s="127"/>
      <c r="L743" s="131"/>
      <c r="M743" s="127"/>
    </row>
    <row r="744" spans="1:13" ht="23.25" customHeight="1">
      <c r="A744" s="74"/>
      <c r="B744" s="708" t="s">
        <v>148</v>
      </c>
      <c r="C744" s="709"/>
      <c r="D744" s="709"/>
      <c r="E744" s="709"/>
      <c r="F744" s="709"/>
      <c r="G744" s="709"/>
      <c r="H744" s="709"/>
      <c r="I744" s="709"/>
      <c r="J744" s="709"/>
      <c r="K744" s="709"/>
      <c r="L744" s="709"/>
      <c r="M744" s="52"/>
    </row>
    <row r="745" spans="1:13" ht="23.25" customHeight="1">
      <c r="A745" s="74"/>
      <c r="B745" s="761" t="s">
        <v>190</v>
      </c>
      <c r="C745" s="762"/>
      <c r="D745" s="762"/>
      <c r="E745" s="762"/>
      <c r="F745" s="762"/>
      <c r="G745" s="762"/>
      <c r="H745" s="762"/>
      <c r="I745" s="762"/>
      <c r="J745" s="762"/>
      <c r="K745" s="762"/>
      <c r="L745" s="762"/>
      <c r="M745" s="763"/>
    </row>
    <row r="746" spans="1:13" ht="54" customHeight="1">
      <c r="A746" s="104"/>
      <c r="B746" s="330" t="s">
        <v>233</v>
      </c>
      <c r="C746" s="145" t="s">
        <v>193</v>
      </c>
      <c r="D746" s="168" t="s">
        <v>807</v>
      </c>
      <c r="E746" s="173" t="s">
        <v>236</v>
      </c>
      <c r="F746" s="145">
        <v>92.8</v>
      </c>
      <c r="G746" s="145"/>
      <c r="H746" s="145">
        <v>94.1</v>
      </c>
      <c r="I746" s="145" t="s">
        <v>733</v>
      </c>
      <c r="J746" s="145" t="s">
        <v>733</v>
      </c>
      <c r="K746" s="146" t="s">
        <v>733</v>
      </c>
      <c r="L746" s="229" t="s">
        <v>733</v>
      </c>
      <c r="M746" s="330" t="s">
        <v>1397</v>
      </c>
    </row>
    <row r="747" spans="1:13" ht="53.25" customHeight="1">
      <c r="A747" s="104"/>
      <c r="B747" s="330" t="s">
        <v>234</v>
      </c>
      <c r="C747" s="145" t="s">
        <v>193</v>
      </c>
      <c r="D747" s="168" t="s">
        <v>807</v>
      </c>
      <c r="E747" s="173" t="s">
        <v>236</v>
      </c>
      <c r="F747" s="145">
        <v>10</v>
      </c>
      <c r="G747" s="145"/>
      <c r="H747" s="145">
        <v>10.2</v>
      </c>
      <c r="I747" s="145" t="s">
        <v>733</v>
      </c>
      <c r="J747" s="145" t="s">
        <v>733</v>
      </c>
      <c r="K747" s="146" t="s">
        <v>733</v>
      </c>
      <c r="L747" s="229" t="s">
        <v>733</v>
      </c>
      <c r="M747" s="330" t="s">
        <v>1398</v>
      </c>
    </row>
    <row r="748" spans="1:13" ht="53.25" customHeight="1">
      <c r="A748" s="104"/>
      <c r="B748" s="330" t="s">
        <v>235</v>
      </c>
      <c r="C748" s="145" t="s">
        <v>193</v>
      </c>
      <c r="D748" s="168" t="s">
        <v>807</v>
      </c>
      <c r="E748" s="173" t="s">
        <v>236</v>
      </c>
      <c r="F748" s="145">
        <v>9</v>
      </c>
      <c r="G748" s="145"/>
      <c r="H748" s="145">
        <v>9.8</v>
      </c>
      <c r="I748" s="145" t="s">
        <v>733</v>
      </c>
      <c r="J748" s="145" t="s">
        <v>733</v>
      </c>
      <c r="K748" s="146" t="s">
        <v>733</v>
      </c>
      <c r="L748" s="229" t="s">
        <v>733</v>
      </c>
      <c r="M748" s="330" t="s">
        <v>1398</v>
      </c>
    </row>
    <row r="749" spans="1:13" ht="21" customHeight="1">
      <c r="A749" s="74"/>
      <c r="B749" s="708" t="s">
        <v>3</v>
      </c>
      <c r="C749" s="709"/>
      <c r="D749" s="709"/>
      <c r="E749" s="709"/>
      <c r="F749" s="804"/>
      <c r="G749" s="804"/>
      <c r="H749" s="804"/>
      <c r="I749" s="804"/>
      <c r="J749" s="804"/>
      <c r="K749" s="709"/>
      <c r="L749" s="709"/>
      <c r="M749" s="393"/>
    </row>
    <row r="750" spans="1:13" ht="81" customHeight="1">
      <c r="A750" s="24"/>
      <c r="B750" s="334" t="s">
        <v>53</v>
      </c>
      <c r="C750" s="24" t="s">
        <v>1</v>
      </c>
      <c r="D750" s="24"/>
      <c r="E750" s="152" t="s">
        <v>1399</v>
      </c>
      <c r="F750" s="142" t="s">
        <v>733</v>
      </c>
      <c r="G750" s="142" t="s">
        <v>733</v>
      </c>
      <c r="H750" s="142" t="s">
        <v>733</v>
      </c>
      <c r="I750" s="142">
        <v>43.1</v>
      </c>
      <c r="J750" s="142">
        <v>39.8</v>
      </c>
      <c r="K750" s="27" t="s">
        <v>8</v>
      </c>
      <c r="L750" s="34"/>
      <c r="M750" s="371" t="s">
        <v>1720</v>
      </c>
    </row>
    <row r="751" spans="1:13" ht="117" customHeight="1">
      <c r="A751" s="24"/>
      <c r="B751" s="337" t="s">
        <v>54</v>
      </c>
      <c r="C751" s="24" t="s">
        <v>1</v>
      </c>
      <c r="D751" s="24"/>
      <c r="E751" s="152" t="s">
        <v>1399</v>
      </c>
      <c r="F751" s="142" t="s">
        <v>733</v>
      </c>
      <c r="G751" s="142" t="s">
        <v>733</v>
      </c>
      <c r="H751" s="142" t="s">
        <v>733</v>
      </c>
      <c r="I751" s="142">
        <v>1.5</v>
      </c>
      <c r="J751" s="142">
        <v>1.1</v>
      </c>
      <c r="K751" s="27" t="s">
        <v>8</v>
      </c>
      <c r="L751" s="34"/>
      <c r="M751" s="394" t="s">
        <v>1400</v>
      </c>
    </row>
    <row r="752" spans="1:13" ht="99" customHeight="1">
      <c r="A752" s="24"/>
      <c r="B752" s="337" t="s">
        <v>55</v>
      </c>
      <c r="C752" s="24" t="s">
        <v>1</v>
      </c>
      <c r="D752" s="24"/>
      <c r="E752" s="152" t="s">
        <v>1399</v>
      </c>
      <c r="F752" s="142" t="s">
        <v>733</v>
      </c>
      <c r="G752" s="142" t="s">
        <v>733</v>
      </c>
      <c r="H752" s="142" t="s">
        <v>733</v>
      </c>
      <c r="I752" s="142">
        <v>7.2</v>
      </c>
      <c r="J752" s="142">
        <v>39.8</v>
      </c>
      <c r="K752" s="27" t="s">
        <v>8</v>
      </c>
      <c r="L752" s="34"/>
      <c r="M752" s="395" t="s">
        <v>1722</v>
      </c>
    </row>
    <row r="753" spans="1:13" ht="81.75" customHeight="1">
      <c r="A753" s="24"/>
      <c r="B753" s="337" t="s">
        <v>186</v>
      </c>
      <c r="C753" s="24" t="s">
        <v>4</v>
      </c>
      <c r="D753" s="24"/>
      <c r="E753" s="152" t="s">
        <v>1401</v>
      </c>
      <c r="F753" s="142" t="s">
        <v>733</v>
      </c>
      <c r="G753" s="142" t="s">
        <v>733</v>
      </c>
      <c r="H753" s="142" t="s">
        <v>733</v>
      </c>
      <c r="I753" s="857" t="s">
        <v>105</v>
      </c>
      <c r="J753" s="857"/>
      <c r="K753" s="857"/>
      <c r="L753" s="857"/>
      <c r="M753" s="162" t="s">
        <v>1402</v>
      </c>
    </row>
    <row r="754" spans="1:13" ht="81.75" customHeight="1">
      <c r="A754" s="24"/>
      <c r="B754" s="337" t="s">
        <v>187</v>
      </c>
      <c r="C754" s="24" t="s">
        <v>4</v>
      </c>
      <c r="D754" s="24"/>
      <c r="E754" s="152" t="s">
        <v>1399</v>
      </c>
      <c r="F754" s="142" t="s">
        <v>733</v>
      </c>
      <c r="G754" s="142" t="s">
        <v>733</v>
      </c>
      <c r="H754" s="142" t="s">
        <v>733</v>
      </c>
      <c r="I754" s="142">
        <v>4</v>
      </c>
      <c r="J754" s="142">
        <v>3.1</v>
      </c>
      <c r="K754" s="27" t="s">
        <v>8</v>
      </c>
      <c r="L754" s="34"/>
      <c r="M754" s="162" t="s">
        <v>1719</v>
      </c>
    </row>
    <row r="755" spans="1:13" ht="81" customHeight="1">
      <c r="A755" s="24"/>
      <c r="B755" s="337" t="s">
        <v>1718</v>
      </c>
      <c r="C755" s="24" t="s">
        <v>1</v>
      </c>
      <c r="D755" s="24" t="s">
        <v>960</v>
      </c>
      <c r="E755" s="152" t="s">
        <v>1658</v>
      </c>
      <c r="F755" s="142"/>
      <c r="G755" s="142"/>
      <c r="H755" s="142"/>
      <c r="I755" s="142">
        <v>2.9</v>
      </c>
      <c r="J755" s="142">
        <v>2.9</v>
      </c>
      <c r="K755" s="27" t="s">
        <v>8</v>
      </c>
      <c r="L755" s="34"/>
      <c r="M755" s="162" t="s">
        <v>1721</v>
      </c>
    </row>
    <row r="756" spans="1:13" ht="24" customHeight="1">
      <c r="A756" s="41"/>
      <c r="B756" s="118" t="s">
        <v>792</v>
      </c>
      <c r="C756" s="119"/>
      <c r="D756" s="119"/>
      <c r="E756" s="118"/>
      <c r="F756" s="118"/>
      <c r="G756" s="128"/>
      <c r="H756" s="128"/>
      <c r="I756" s="132">
        <f>SUM(I757:I759)</f>
        <v>58.7</v>
      </c>
      <c r="J756" s="132">
        <f>SUM(J757:J759)</f>
        <v>83.79999999999998</v>
      </c>
      <c r="K756" s="127"/>
      <c r="L756" s="129"/>
      <c r="M756" s="127"/>
    </row>
    <row r="757" spans="1:13" ht="23.25" customHeight="1">
      <c r="A757" s="38"/>
      <c r="B757" s="118" t="s">
        <v>7</v>
      </c>
      <c r="C757" s="119"/>
      <c r="D757" s="119"/>
      <c r="E757" s="118"/>
      <c r="F757" s="118"/>
      <c r="G757" s="130"/>
      <c r="H757" s="130"/>
      <c r="I757" s="132">
        <v>0</v>
      </c>
      <c r="J757" s="132">
        <v>0</v>
      </c>
      <c r="K757" s="127"/>
      <c r="L757" s="131"/>
      <c r="M757" s="127"/>
    </row>
    <row r="758" spans="1:13" ht="22.5" customHeight="1">
      <c r="A758" s="38"/>
      <c r="B758" s="118" t="s">
        <v>8</v>
      </c>
      <c r="C758" s="119"/>
      <c r="D758" s="119"/>
      <c r="E758" s="118"/>
      <c r="F758" s="118"/>
      <c r="G758" s="130"/>
      <c r="H758" s="130"/>
      <c r="I758" s="132">
        <f>SUM(I750+I751+I752+I754+I755)</f>
        <v>58.7</v>
      </c>
      <c r="J758" s="132">
        <f>SUM(J750+J751+J752+J754)</f>
        <v>83.79999999999998</v>
      </c>
      <c r="K758" s="127"/>
      <c r="L758" s="131"/>
      <c r="M758" s="127"/>
    </row>
    <row r="759" spans="1:13" ht="23.25" customHeight="1">
      <c r="A759" s="38"/>
      <c r="B759" s="118" t="s">
        <v>5</v>
      </c>
      <c r="C759" s="119"/>
      <c r="D759" s="119"/>
      <c r="E759" s="118"/>
      <c r="F759" s="118"/>
      <c r="G759" s="130"/>
      <c r="H759" s="130"/>
      <c r="I759" s="132">
        <v>0</v>
      </c>
      <c r="J759" s="132">
        <v>0</v>
      </c>
      <c r="K759" s="127"/>
      <c r="L759" s="131"/>
      <c r="M759" s="127"/>
    </row>
    <row r="760" spans="1:13" ht="26.25" customHeight="1">
      <c r="A760" s="41"/>
      <c r="B760" s="194" t="s">
        <v>793</v>
      </c>
      <c r="C760" s="193"/>
      <c r="D760" s="193"/>
      <c r="E760" s="194"/>
      <c r="F760" s="194"/>
      <c r="G760" s="194"/>
      <c r="H760" s="194"/>
      <c r="I760" s="328">
        <f>SUM(I761:I763)</f>
        <v>38402.75</v>
      </c>
      <c r="J760" s="491">
        <f>SUM(J761:J763)</f>
        <v>39397.538</v>
      </c>
      <c r="K760" s="196"/>
      <c r="L760" s="195"/>
      <c r="M760" s="196"/>
    </row>
    <row r="761" spans="1:13" ht="24.75" customHeight="1">
      <c r="A761" s="41"/>
      <c r="B761" s="194" t="s">
        <v>7</v>
      </c>
      <c r="C761" s="193"/>
      <c r="D761" s="193"/>
      <c r="E761" s="194"/>
      <c r="F761" s="194"/>
      <c r="G761" s="194"/>
      <c r="H761" s="194"/>
      <c r="I761" s="328">
        <f>I471+I526+I589+I601+I654+I691+I718+I741+I757</f>
        <v>18525.4</v>
      </c>
      <c r="J761" s="491">
        <f>J471+J526+J589+J601+J654+J691+J718+J741+J757</f>
        <v>18483.6</v>
      </c>
      <c r="K761" s="196"/>
      <c r="L761" s="195"/>
      <c r="M761" s="196"/>
    </row>
    <row r="762" spans="1:13" ht="18" customHeight="1">
      <c r="A762" s="41"/>
      <c r="B762" s="194" t="s">
        <v>8</v>
      </c>
      <c r="C762" s="193"/>
      <c r="D762" s="193"/>
      <c r="E762" s="194"/>
      <c r="F762" s="194"/>
      <c r="G762" s="194"/>
      <c r="H762" s="194"/>
      <c r="I762" s="328">
        <f>I472+I527+I590+I602+I655+I692+I719+I742+I758</f>
        <v>12572.95</v>
      </c>
      <c r="J762" s="491">
        <f>J472+J527+J590+J602+J655+J692+J719+J742+J758</f>
        <v>13279.537999999999</v>
      </c>
      <c r="K762" s="618"/>
      <c r="L762" s="195"/>
      <c r="M762" s="196"/>
    </row>
    <row r="763" spans="1:13" ht="23.25" customHeight="1">
      <c r="A763" s="41"/>
      <c r="B763" s="194" t="s">
        <v>5</v>
      </c>
      <c r="C763" s="193"/>
      <c r="D763" s="193"/>
      <c r="E763" s="194"/>
      <c r="F763" s="194"/>
      <c r="G763" s="194"/>
      <c r="H763" s="194"/>
      <c r="I763" s="328">
        <f>I743+I693+I656+I591+I603+I528+I473</f>
        <v>7304.4</v>
      </c>
      <c r="J763" s="328">
        <f>J743+J693+J656+J591+J603+J528+J473</f>
        <v>7634.4</v>
      </c>
      <c r="K763" s="196"/>
      <c r="L763" s="195"/>
      <c r="M763" s="196"/>
    </row>
    <row r="764" spans="1:13" ht="29.25" customHeight="1">
      <c r="A764" s="102"/>
      <c r="B764" s="823" t="s">
        <v>371</v>
      </c>
      <c r="C764" s="824"/>
      <c r="D764" s="824"/>
      <c r="E764" s="824"/>
      <c r="F764" s="824"/>
      <c r="G764" s="824"/>
      <c r="H764" s="824"/>
      <c r="I764" s="824"/>
      <c r="J764" s="824"/>
      <c r="K764" s="824"/>
      <c r="L764" s="824"/>
      <c r="M764" s="825"/>
    </row>
    <row r="765" spans="1:13" s="320" customFormat="1" ht="23.25" customHeight="1">
      <c r="A765" s="41"/>
      <c r="B765" s="708" t="s">
        <v>372</v>
      </c>
      <c r="C765" s="709"/>
      <c r="D765" s="709"/>
      <c r="E765" s="709"/>
      <c r="F765" s="709"/>
      <c r="G765" s="709"/>
      <c r="H765" s="709"/>
      <c r="I765" s="709"/>
      <c r="J765" s="709"/>
      <c r="K765" s="709"/>
      <c r="L765" s="710"/>
      <c r="M765" s="492"/>
    </row>
    <row r="766" spans="1:13" s="320" customFormat="1" ht="21.75" customHeight="1">
      <c r="A766" s="38"/>
      <c r="B766" s="840" t="s">
        <v>373</v>
      </c>
      <c r="C766" s="841"/>
      <c r="D766" s="709"/>
      <c r="E766" s="709"/>
      <c r="F766" s="841"/>
      <c r="G766" s="841"/>
      <c r="H766" s="841"/>
      <c r="I766" s="841"/>
      <c r="J766" s="841"/>
      <c r="K766" s="709"/>
      <c r="L766" s="710"/>
      <c r="M766" s="492"/>
    </row>
    <row r="767" spans="1:13" s="320" customFormat="1" ht="275.25" customHeight="1">
      <c r="A767" s="47">
        <v>1</v>
      </c>
      <c r="B767" s="493" t="s">
        <v>374</v>
      </c>
      <c r="C767" s="145" t="s">
        <v>193</v>
      </c>
      <c r="D767" s="235" t="s">
        <v>818</v>
      </c>
      <c r="E767" s="168" t="s">
        <v>375</v>
      </c>
      <c r="F767" s="168">
        <v>11.4</v>
      </c>
      <c r="G767" s="168"/>
      <c r="H767" s="360">
        <v>13</v>
      </c>
      <c r="I767" s="168" t="s">
        <v>733</v>
      </c>
      <c r="J767" s="494" t="s">
        <v>733</v>
      </c>
      <c r="K767" s="197" t="s">
        <v>733</v>
      </c>
      <c r="L767" s="197" t="s">
        <v>733</v>
      </c>
      <c r="M767" s="495" t="s">
        <v>1250</v>
      </c>
    </row>
    <row r="768" spans="1:13" s="320" customFormat="1" ht="210" customHeight="1">
      <c r="A768" s="47">
        <v>2</v>
      </c>
      <c r="B768" s="493" t="s">
        <v>376</v>
      </c>
      <c r="C768" s="145" t="s">
        <v>193</v>
      </c>
      <c r="D768" s="235" t="s">
        <v>818</v>
      </c>
      <c r="E768" s="168" t="s">
        <v>375</v>
      </c>
      <c r="F768" s="168">
        <v>17.9</v>
      </c>
      <c r="G768" s="168"/>
      <c r="H768" s="168">
        <v>17.4</v>
      </c>
      <c r="I768" s="168" t="s">
        <v>733</v>
      </c>
      <c r="J768" s="494" t="s">
        <v>733</v>
      </c>
      <c r="K768" s="197" t="s">
        <v>733</v>
      </c>
      <c r="L768" s="197" t="s">
        <v>733</v>
      </c>
      <c r="M768" s="496" t="s">
        <v>1251</v>
      </c>
    </row>
    <row r="769" spans="1:13" s="320" customFormat="1" ht="135" customHeight="1">
      <c r="A769" s="47">
        <v>3</v>
      </c>
      <c r="B769" s="493" t="s">
        <v>377</v>
      </c>
      <c r="C769" s="145" t="s">
        <v>193</v>
      </c>
      <c r="D769" s="235" t="s">
        <v>818</v>
      </c>
      <c r="E769" s="168" t="s">
        <v>375</v>
      </c>
      <c r="F769" s="168">
        <v>3.5</v>
      </c>
      <c r="G769" s="168"/>
      <c r="H769" s="360">
        <v>2</v>
      </c>
      <c r="I769" s="168" t="s">
        <v>733</v>
      </c>
      <c r="J769" s="494" t="s">
        <v>733</v>
      </c>
      <c r="K769" s="197" t="s">
        <v>733</v>
      </c>
      <c r="L769" s="197" t="s">
        <v>733</v>
      </c>
      <c r="M769" s="497" t="s">
        <v>1252</v>
      </c>
    </row>
    <row r="770" spans="1:13" s="320" customFormat="1" ht="151.5" customHeight="1">
      <c r="A770" s="47">
        <v>4</v>
      </c>
      <c r="B770" s="493" t="s">
        <v>378</v>
      </c>
      <c r="C770" s="145" t="s">
        <v>193</v>
      </c>
      <c r="D770" s="235" t="s">
        <v>818</v>
      </c>
      <c r="E770" s="168" t="s">
        <v>375</v>
      </c>
      <c r="F770" s="168">
        <v>15.1</v>
      </c>
      <c r="G770" s="168"/>
      <c r="H770" s="168">
        <v>17.3</v>
      </c>
      <c r="I770" s="168" t="s">
        <v>733</v>
      </c>
      <c r="J770" s="494" t="s">
        <v>733</v>
      </c>
      <c r="K770" s="197" t="s">
        <v>733</v>
      </c>
      <c r="L770" s="197" t="s">
        <v>733</v>
      </c>
      <c r="M770" s="497" t="s">
        <v>1253</v>
      </c>
    </row>
    <row r="771" spans="1:13" s="320" customFormat="1" ht="148.5" customHeight="1">
      <c r="A771" s="38">
        <v>5</v>
      </c>
      <c r="B771" s="493" t="s">
        <v>757</v>
      </c>
      <c r="C771" s="145" t="s">
        <v>193</v>
      </c>
      <c r="D771" s="235" t="s">
        <v>1254</v>
      </c>
      <c r="E771" s="168" t="s">
        <v>375</v>
      </c>
      <c r="F771" s="168">
        <v>1.7</v>
      </c>
      <c r="G771" s="168"/>
      <c r="H771" s="168">
        <v>2.8</v>
      </c>
      <c r="I771" s="168" t="s">
        <v>733</v>
      </c>
      <c r="J771" s="494" t="s">
        <v>733</v>
      </c>
      <c r="K771" s="197" t="s">
        <v>733</v>
      </c>
      <c r="L771" s="197" t="s">
        <v>733</v>
      </c>
      <c r="M771" s="497" t="s">
        <v>1255</v>
      </c>
    </row>
    <row r="772" spans="1:13" s="320" customFormat="1" ht="144" customHeight="1">
      <c r="A772" s="38">
        <v>6</v>
      </c>
      <c r="B772" s="493" t="s">
        <v>758</v>
      </c>
      <c r="C772" s="145" t="s">
        <v>759</v>
      </c>
      <c r="D772" s="235" t="s">
        <v>1254</v>
      </c>
      <c r="E772" s="168" t="s">
        <v>375</v>
      </c>
      <c r="F772" s="168" t="s">
        <v>923</v>
      </c>
      <c r="G772" s="168"/>
      <c r="H772" s="168" t="s">
        <v>1160</v>
      </c>
      <c r="I772" s="168" t="s">
        <v>733</v>
      </c>
      <c r="J772" s="494" t="s">
        <v>733</v>
      </c>
      <c r="K772" s="197" t="s">
        <v>733</v>
      </c>
      <c r="L772" s="197" t="s">
        <v>733</v>
      </c>
      <c r="M772" s="497" t="s">
        <v>1256</v>
      </c>
    </row>
    <row r="773" spans="1:13" s="320" customFormat="1" ht="63" customHeight="1">
      <c r="A773" s="38">
        <v>7</v>
      </c>
      <c r="B773" s="493" t="s">
        <v>760</v>
      </c>
      <c r="C773" s="145" t="s">
        <v>193</v>
      </c>
      <c r="D773" s="235" t="s">
        <v>1254</v>
      </c>
      <c r="E773" s="145" t="s">
        <v>375</v>
      </c>
      <c r="F773" s="168">
        <v>70.2</v>
      </c>
      <c r="G773" s="168"/>
      <c r="H773" s="168">
        <v>76.4</v>
      </c>
      <c r="I773" s="168" t="s">
        <v>733</v>
      </c>
      <c r="J773" s="494" t="s">
        <v>733</v>
      </c>
      <c r="K773" s="197" t="s">
        <v>733</v>
      </c>
      <c r="L773" s="197" t="s">
        <v>733</v>
      </c>
      <c r="M773" s="497" t="s">
        <v>1257</v>
      </c>
    </row>
    <row r="774" spans="1:13" ht="15.75">
      <c r="A774" s="24"/>
      <c r="B774" s="761" t="s">
        <v>3</v>
      </c>
      <c r="C774" s="762"/>
      <c r="D774" s="762"/>
      <c r="E774" s="762"/>
      <c r="F774" s="828"/>
      <c r="G774" s="828"/>
      <c r="H774" s="828"/>
      <c r="I774" s="828"/>
      <c r="J774" s="828"/>
      <c r="K774" s="762"/>
      <c r="L774" s="763"/>
      <c r="M774" s="102"/>
    </row>
    <row r="775" spans="1:13" ht="48" customHeight="1">
      <c r="A775" s="24"/>
      <c r="B775" s="153" t="s">
        <v>1258</v>
      </c>
      <c r="C775" s="24" t="s">
        <v>1</v>
      </c>
      <c r="D775" s="24"/>
      <c r="E775" s="24" t="s">
        <v>924</v>
      </c>
      <c r="F775" s="64" t="s">
        <v>733</v>
      </c>
      <c r="G775" s="64" t="s">
        <v>733</v>
      </c>
      <c r="H775" s="64" t="s">
        <v>733</v>
      </c>
      <c r="I775" s="64">
        <v>299.8</v>
      </c>
      <c r="J775" s="64">
        <v>299.8</v>
      </c>
      <c r="K775" s="64" t="s">
        <v>8</v>
      </c>
      <c r="L775" s="64"/>
      <c r="M775" s="498" t="s">
        <v>1259</v>
      </c>
    </row>
    <row r="776" spans="1:13" ht="345" customHeight="1">
      <c r="A776" s="24">
        <v>8</v>
      </c>
      <c r="B776" s="153" t="s">
        <v>1260</v>
      </c>
      <c r="C776" s="24" t="s">
        <v>1</v>
      </c>
      <c r="D776" s="24"/>
      <c r="E776" s="24" t="s">
        <v>379</v>
      </c>
      <c r="F776" s="64" t="s">
        <v>733</v>
      </c>
      <c r="G776" s="64" t="s">
        <v>733</v>
      </c>
      <c r="H776" s="64" t="s">
        <v>733</v>
      </c>
      <c r="I776" s="142">
        <v>268.4</v>
      </c>
      <c r="J776" s="64">
        <v>273.1</v>
      </c>
      <c r="K776" s="64" t="s">
        <v>8</v>
      </c>
      <c r="L776" s="64"/>
      <c r="M776" s="499" t="s">
        <v>1261</v>
      </c>
    </row>
    <row r="777" spans="1:13" ht="70.5" customHeight="1">
      <c r="A777" s="24"/>
      <c r="B777" s="153" t="s">
        <v>1262</v>
      </c>
      <c r="C777" s="50" t="s">
        <v>1</v>
      </c>
      <c r="D777" s="50"/>
      <c r="E777" s="24" t="s">
        <v>1263</v>
      </c>
      <c r="F777" s="64" t="s">
        <v>733</v>
      </c>
      <c r="G777" s="64" t="s">
        <v>733</v>
      </c>
      <c r="H777" s="64" t="s">
        <v>733</v>
      </c>
      <c r="I777" s="64">
        <v>48.6</v>
      </c>
      <c r="J777" s="64">
        <v>48.6</v>
      </c>
      <c r="K777" s="64" t="s">
        <v>8</v>
      </c>
      <c r="L777" s="64"/>
      <c r="M777" s="500" t="s">
        <v>1264</v>
      </c>
    </row>
    <row r="778" spans="1:13" ht="96.75" customHeight="1">
      <c r="A778" s="24">
        <v>9</v>
      </c>
      <c r="B778" s="153" t="s">
        <v>380</v>
      </c>
      <c r="C778" s="24" t="s">
        <v>1</v>
      </c>
      <c r="D778" s="24"/>
      <c r="E778" s="24" t="s">
        <v>381</v>
      </c>
      <c r="F778" s="64" t="s">
        <v>733</v>
      </c>
      <c r="G778" s="64" t="s">
        <v>733</v>
      </c>
      <c r="H778" s="64" t="s">
        <v>733</v>
      </c>
      <c r="I778" s="64">
        <v>2.3</v>
      </c>
      <c r="J778" s="64">
        <v>2.3</v>
      </c>
      <c r="K778" s="64" t="s">
        <v>8</v>
      </c>
      <c r="L778" s="64"/>
      <c r="M778" s="500" t="s">
        <v>1265</v>
      </c>
    </row>
    <row r="779" spans="1:13" ht="96" customHeight="1">
      <c r="A779" s="24">
        <v>10</v>
      </c>
      <c r="B779" s="154" t="s">
        <v>1266</v>
      </c>
      <c r="C779" s="24" t="s">
        <v>1</v>
      </c>
      <c r="D779" s="24"/>
      <c r="E779" s="24" t="s">
        <v>379</v>
      </c>
      <c r="F779" s="64" t="s">
        <v>733</v>
      </c>
      <c r="G779" s="64"/>
      <c r="H779" s="64" t="s">
        <v>733</v>
      </c>
      <c r="I779" s="64">
        <v>4.9</v>
      </c>
      <c r="J779" s="64">
        <v>8.6</v>
      </c>
      <c r="K779" s="64" t="s">
        <v>8</v>
      </c>
      <c r="L779" s="64"/>
      <c r="M779" s="500" t="s">
        <v>1161</v>
      </c>
    </row>
    <row r="780" spans="1:13" ht="127.5" customHeight="1">
      <c r="A780" s="24"/>
      <c r="B780" s="154" t="s">
        <v>382</v>
      </c>
      <c r="C780" s="24" t="s">
        <v>1</v>
      </c>
      <c r="D780" s="24"/>
      <c r="E780" s="24" t="s">
        <v>379</v>
      </c>
      <c r="F780" s="64" t="s">
        <v>733</v>
      </c>
      <c r="G780" s="64" t="s">
        <v>733</v>
      </c>
      <c r="H780" s="64" t="s">
        <v>733</v>
      </c>
      <c r="I780" s="64">
        <v>9.8</v>
      </c>
      <c r="J780" s="64">
        <v>9.8</v>
      </c>
      <c r="K780" s="64" t="s">
        <v>8</v>
      </c>
      <c r="L780" s="64"/>
      <c r="M780" s="500" t="s">
        <v>1267</v>
      </c>
    </row>
    <row r="781" spans="1:13" ht="96.75" customHeight="1">
      <c r="A781" s="24"/>
      <c r="B781" s="154" t="s">
        <v>1268</v>
      </c>
      <c r="C781" s="24" t="s">
        <v>1</v>
      </c>
      <c r="D781" s="24"/>
      <c r="E781" s="24" t="s">
        <v>379</v>
      </c>
      <c r="F781" s="64" t="s">
        <v>733</v>
      </c>
      <c r="G781" s="64" t="s">
        <v>733</v>
      </c>
      <c r="H781" s="64" t="s">
        <v>733</v>
      </c>
      <c r="I781" s="64">
        <v>22</v>
      </c>
      <c r="J781" s="64">
        <v>21.9</v>
      </c>
      <c r="K781" s="64" t="s">
        <v>8</v>
      </c>
      <c r="L781" s="64"/>
      <c r="M781" s="500" t="s">
        <v>1162</v>
      </c>
    </row>
    <row r="782" spans="1:13" ht="130.5" customHeight="1">
      <c r="A782" s="24"/>
      <c r="B782" s="154" t="s">
        <v>383</v>
      </c>
      <c r="C782" s="24" t="s">
        <v>1</v>
      </c>
      <c r="D782" s="24"/>
      <c r="E782" s="24" t="s">
        <v>379</v>
      </c>
      <c r="F782" s="64" t="s">
        <v>733</v>
      </c>
      <c r="G782" s="64" t="s">
        <v>733</v>
      </c>
      <c r="H782" s="64" t="s">
        <v>733</v>
      </c>
      <c r="I782" s="64">
        <v>7</v>
      </c>
      <c r="J782" s="64">
        <v>11.8</v>
      </c>
      <c r="K782" s="64" t="s">
        <v>8</v>
      </c>
      <c r="L782" s="64"/>
      <c r="M782" s="500" t="s">
        <v>1163</v>
      </c>
    </row>
    <row r="783" spans="1:13" ht="162.75" customHeight="1">
      <c r="A783" s="24"/>
      <c r="B783" s="155" t="s">
        <v>761</v>
      </c>
      <c r="C783" s="24" t="s">
        <v>1</v>
      </c>
      <c r="D783" s="24"/>
      <c r="E783" s="24" t="s">
        <v>381</v>
      </c>
      <c r="F783" s="829" t="s">
        <v>388</v>
      </c>
      <c r="G783" s="830"/>
      <c r="H783" s="830"/>
      <c r="I783" s="830"/>
      <c r="J783" s="831"/>
      <c r="K783" s="64" t="s">
        <v>8</v>
      </c>
      <c r="L783" s="454"/>
      <c r="M783" s="499" t="s">
        <v>1164</v>
      </c>
    </row>
    <row r="784" spans="1:13" ht="62.25" customHeight="1">
      <c r="A784" s="24"/>
      <c r="B784" s="154" t="s">
        <v>384</v>
      </c>
      <c r="C784" s="24" t="s">
        <v>1</v>
      </c>
      <c r="D784" s="24"/>
      <c r="E784" s="24" t="s">
        <v>381</v>
      </c>
      <c r="F784" s="64" t="s">
        <v>733</v>
      </c>
      <c r="G784" s="64" t="s">
        <v>733</v>
      </c>
      <c r="H784" s="64" t="s">
        <v>733</v>
      </c>
      <c r="I784" s="64">
        <v>1.2</v>
      </c>
      <c r="J784" s="64">
        <v>1.2</v>
      </c>
      <c r="K784" s="64" t="s">
        <v>8</v>
      </c>
      <c r="L784" s="64"/>
      <c r="M784" s="501" t="s">
        <v>1269</v>
      </c>
    </row>
    <row r="785" spans="1:13" ht="84" customHeight="1">
      <c r="A785" s="24"/>
      <c r="B785" s="154" t="s">
        <v>385</v>
      </c>
      <c r="C785" s="24" t="s">
        <v>1</v>
      </c>
      <c r="D785" s="24"/>
      <c r="E785" s="24" t="s">
        <v>379</v>
      </c>
      <c r="F785" s="64" t="s">
        <v>733</v>
      </c>
      <c r="G785" s="64" t="s">
        <v>733</v>
      </c>
      <c r="H785" s="64" t="s">
        <v>733</v>
      </c>
      <c r="I785" s="64">
        <v>6</v>
      </c>
      <c r="J785" s="64">
        <v>4.7</v>
      </c>
      <c r="K785" s="64" t="s">
        <v>8</v>
      </c>
      <c r="L785" s="64"/>
      <c r="M785" s="500" t="s">
        <v>1165</v>
      </c>
    </row>
    <row r="786" spans="1:13" ht="62.25" customHeight="1">
      <c r="A786" s="24"/>
      <c r="B786" s="154" t="s">
        <v>386</v>
      </c>
      <c r="C786" s="24" t="s">
        <v>1</v>
      </c>
      <c r="D786" s="24"/>
      <c r="E786" s="24" t="s">
        <v>379</v>
      </c>
      <c r="F786" s="64" t="s">
        <v>733</v>
      </c>
      <c r="G786" s="64" t="s">
        <v>733</v>
      </c>
      <c r="H786" s="64" t="s">
        <v>733</v>
      </c>
      <c r="I786" s="64">
        <v>3.1</v>
      </c>
      <c r="J786" s="64">
        <v>3.1</v>
      </c>
      <c r="K786" s="64" t="s">
        <v>8</v>
      </c>
      <c r="L786" s="64"/>
      <c r="M786" s="500" t="s">
        <v>1270</v>
      </c>
    </row>
    <row r="787" spans="1:13" ht="168" customHeight="1">
      <c r="A787" s="24"/>
      <c r="B787" s="35" t="s">
        <v>762</v>
      </c>
      <c r="C787" s="24" t="s">
        <v>1</v>
      </c>
      <c r="D787" s="24"/>
      <c r="E787" s="24" t="s">
        <v>379</v>
      </c>
      <c r="F787" s="64" t="s">
        <v>733</v>
      </c>
      <c r="G787" s="64" t="s">
        <v>733</v>
      </c>
      <c r="H787" s="64" t="s">
        <v>733</v>
      </c>
      <c r="I787" s="29">
        <v>2</v>
      </c>
      <c r="J787" s="29">
        <v>0.4</v>
      </c>
      <c r="K787" s="64" t="s">
        <v>8</v>
      </c>
      <c r="L787" s="64"/>
      <c r="M787" s="499" t="s">
        <v>1271</v>
      </c>
    </row>
    <row r="788" spans="1:13" ht="188.25" customHeight="1">
      <c r="A788" s="24"/>
      <c r="B788" s="35" t="s">
        <v>925</v>
      </c>
      <c r="C788" s="24" t="s">
        <v>1</v>
      </c>
      <c r="D788" s="24"/>
      <c r="E788" s="24" t="s">
        <v>379</v>
      </c>
      <c r="F788" s="829" t="s">
        <v>388</v>
      </c>
      <c r="G788" s="830"/>
      <c r="H788" s="830"/>
      <c r="I788" s="830"/>
      <c r="J788" s="831"/>
      <c r="K788" s="64" t="s">
        <v>8</v>
      </c>
      <c r="L788" s="64"/>
      <c r="M788" s="499" t="s">
        <v>1166</v>
      </c>
    </row>
    <row r="789" spans="1:13" ht="265.5" customHeight="1">
      <c r="A789" s="24"/>
      <c r="B789" s="35" t="s">
        <v>763</v>
      </c>
      <c r="C789" s="24" t="s">
        <v>1</v>
      </c>
      <c r="D789" s="24"/>
      <c r="E789" s="24" t="s">
        <v>379</v>
      </c>
      <c r="F789" s="829" t="s">
        <v>388</v>
      </c>
      <c r="G789" s="830"/>
      <c r="H789" s="830"/>
      <c r="I789" s="830"/>
      <c r="J789" s="831"/>
      <c r="K789" s="64" t="s">
        <v>8</v>
      </c>
      <c r="L789" s="64"/>
      <c r="M789" s="499" t="s">
        <v>1272</v>
      </c>
    </row>
    <row r="790" spans="1:13" ht="99" customHeight="1">
      <c r="A790" s="24"/>
      <c r="B790" s="35" t="s">
        <v>387</v>
      </c>
      <c r="C790" s="24" t="s">
        <v>1</v>
      </c>
      <c r="D790" s="24"/>
      <c r="E790" s="24" t="s">
        <v>379</v>
      </c>
      <c r="F790" s="829" t="s">
        <v>388</v>
      </c>
      <c r="G790" s="830"/>
      <c r="H790" s="830"/>
      <c r="I790" s="830"/>
      <c r="J790" s="831"/>
      <c r="K790" s="27"/>
      <c r="L790" s="64"/>
      <c r="M790" s="499" t="s">
        <v>1167</v>
      </c>
    </row>
    <row r="791" spans="1:13" ht="70.5" customHeight="1">
      <c r="A791" s="24"/>
      <c r="B791" s="35" t="s">
        <v>389</v>
      </c>
      <c r="C791" s="24" t="s">
        <v>1</v>
      </c>
      <c r="D791" s="24"/>
      <c r="E791" s="24" t="s">
        <v>379</v>
      </c>
      <c r="F791" s="829" t="s">
        <v>388</v>
      </c>
      <c r="G791" s="830"/>
      <c r="H791" s="830"/>
      <c r="I791" s="830"/>
      <c r="J791" s="831"/>
      <c r="K791" s="64"/>
      <c r="L791" s="64"/>
      <c r="M791" s="499" t="s">
        <v>1168</v>
      </c>
    </row>
    <row r="792" spans="1:13" ht="99" customHeight="1">
      <c r="A792" s="24"/>
      <c r="B792" s="35" t="s">
        <v>390</v>
      </c>
      <c r="C792" s="24" t="s">
        <v>1</v>
      </c>
      <c r="D792" s="24"/>
      <c r="E792" s="24" t="s">
        <v>379</v>
      </c>
      <c r="F792" s="829" t="s">
        <v>388</v>
      </c>
      <c r="G792" s="830"/>
      <c r="H792" s="830"/>
      <c r="I792" s="830"/>
      <c r="J792" s="831"/>
      <c r="K792" s="64"/>
      <c r="L792" s="64"/>
      <c r="M792" s="499" t="s">
        <v>1169</v>
      </c>
    </row>
    <row r="793" spans="1:13" ht="69.75" customHeight="1">
      <c r="A793" s="24"/>
      <c r="B793" s="502" t="s">
        <v>764</v>
      </c>
      <c r="C793" s="24" t="s">
        <v>1</v>
      </c>
      <c r="D793" s="24"/>
      <c r="E793" s="44" t="s">
        <v>379</v>
      </c>
      <c r="F793" s="829" t="s">
        <v>388</v>
      </c>
      <c r="G793" s="830"/>
      <c r="H793" s="830"/>
      <c r="I793" s="830"/>
      <c r="J793" s="831"/>
      <c r="K793" s="64" t="s">
        <v>8</v>
      </c>
      <c r="L793" s="64"/>
      <c r="M793" s="499" t="s">
        <v>1170</v>
      </c>
    </row>
    <row r="794" spans="1:13" s="320" customFormat="1" ht="31.5" customHeight="1">
      <c r="A794" s="44"/>
      <c r="B794" s="118" t="s">
        <v>391</v>
      </c>
      <c r="C794" s="236"/>
      <c r="D794" s="236"/>
      <c r="E794" s="236"/>
      <c r="F794" s="236"/>
      <c r="G794" s="236"/>
      <c r="H794" s="236"/>
      <c r="I794" s="503">
        <f>SUM(I795:I797)</f>
        <v>675.0999999999999</v>
      </c>
      <c r="J794" s="503">
        <f>SUM(J795:J797)</f>
        <v>685.3</v>
      </c>
      <c r="K794" s="504"/>
      <c r="L794" s="504"/>
      <c r="M794" s="505"/>
    </row>
    <row r="795" spans="1:13" s="320" customFormat="1" ht="26.25" customHeight="1">
      <c r="A795" s="44"/>
      <c r="B795" s="118" t="s">
        <v>7</v>
      </c>
      <c r="C795" s="236"/>
      <c r="D795" s="236"/>
      <c r="E795" s="236"/>
      <c r="F795" s="236"/>
      <c r="G795" s="236"/>
      <c r="H795" s="236"/>
      <c r="I795" s="503">
        <v>0</v>
      </c>
      <c r="J795" s="503">
        <v>0</v>
      </c>
      <c r="K795" s="504"/>
      <c r="L795" s="504"/>
      <c r="M795" s="505"/>
    </row>
    <row r="796" spans="1:13" s="320" customFormat="1" ht="27.75" customHeight="1">
      <c r="A796" s="44"/>
      <c r="B796" s="118" t="s">
        <v>8</v>
      </c>
      <c r="C796" s="236"/>
      <c r="D796" s="236"/>
      <c r="E796" s="236"/>
      <c r="F796" s="236"/>
      <c r="G796" s="236"/>
      <c r="H796" s="236"/>
      <c r="I796" s="503">
        <f>I775+I777+I776+I778+I779+I780+I781+I782+I784+I785+I786+I787</f>
        <v>675.0999999999999</v>
      </c>
      <c r="J796" s="503">
        <f>J775+J777+J776+J778+J779+J780+J781+J782+J784+J785+J786+J787</f>
        <v>685.3</v>
      </c>
      <c r="K796" s="504"/>
      <c r="L796" s="504"/>
      <c r="M796" s="505"/>
    </row>
    <row r="797" spans="1:13" s="320" customFormat="1" ht="23.25" customHeight="1">
      <c r="A797" s="24"/>
      <c r="B797" s="118" t="s">
        <v>5</v>
      </c>
      <c r="C797" s="121"/>
      <c r="D797" s="121"/>
      <c r="E797" s="121"/>
      <c r="F797" s="236"/>
      <c r="G797" s="236"/>
      <c r="H797" s="236"/>
      <c r="I797" s="503">
        <v>0</v>
      </c>
      <c r="J797" s="503">
        <v>0</v>
      </c>
      <c r="K797" s="216"/>
      <c r="L797" s="216"/>
      <c r="M797" s="505"/>
    </row>
    <row r="798" spans="1:13" ht="20.25" customHeight="1">
      <c r="A798" s="50"/>
      <c r="B798" s="708" t="s">
        <v>718</v>
      </c>
      <c r="C798" s="709"/>
      <c r="D798" s="709"/>
      <c r="E798" s="709"/>
      <c r="F798" s="709"/>
      <c r="G798" s="709"/>
      <c r="H798" s="709"/>
      <c r="I798" s="709"/>
      <c r="J798" s="709"/>
      <c r="K798" s="709"/>
      <c r="L798" s="709"/>
      <c r="M798" s="710"/>
    </row>
    <row r="799" spans="1:13" s="320" customFormat="1" ht="51" customHeight="1">
      <c r="A799" s="50"/>
      <c r="B799" s="156" t="s">
        <v>1273</v>
      </c>
      <c r="C799" s="24" t="s">
        <v>1</v>
      </c>
      <c r="D799" s="24"/>
      <c r="E799" s="24" t="s">
        <v>1274</v>
      </c>
      <c r="F799" s="64" t="s">
        <v>733</v>
      </c>
      <c r="G799" s="64"/>
      <c r="H799" s="64" t="s">
        <v>733</v>
      </c>
      <c r="I799" s="64">
        <v>32.8</v>
      </c>
      <c r="J799" s="64">
        <v>32.8</v>
      </c>
      <c r="K799" s="64" t="s">
        <v>8</v>
      </c>
      <c r="L799" s="64"/>
      <c r="M799" s="498" t="s">
        <v>1171</v>
      </c>
    </row>
    <row r="800" spans="1:13" s="320" customFormat="1" ht="96" customHeight="1">
      <c r="A800" s="50"/>
      <c r="B800" s="85" t="s">
        <v>1275</v>
      </c>
      <c r="C800" s="24" t="s">
        <v>1</v>
      </c>
      <c r="D800" s="24"/>
      <c r="E800" s="24" t="s">
        <v>1274</v>
      </c>
      <c r="F800" s="64" t="s">
        <v>733</v>
      </c>
      <c r="G800" s="64"/>
      <c r="H800" s="64" t="s">
        <v>733</v>
      </c>
      <c r="I800" s="64">
        <v>27</v>
      </c>
      <c r="J800" s="64">
        <v>27</v>
      </c>
      <c r="K800" s="64" t="s">
        <v>8</v>
      </c>
      <c r="L800" s="64"/>
      <c r="M800" s="498" t="s">
        <v>1276</v>
      </c>
    </row>
    <row r="801" spans="1:13" s="320" customFormat="1" ht="24.75" customHeight="1">
      <c r="A801" s="50"/>
      <c r="B801" s="118" t="s">
        <v>392</v>
      </c>
      <c r="C801" s="121"/>
      <c r="D801" s="121"/>
      <c r="E801" s="121"/>
      <c r="F801" s="121"/>
      <c r="G801" s="121"/>
      <c r="H801" s="121"/>
      <c r="I801" s="132">
        <f>SUM(I802:I804)</f>
        <v>59.8</v>
      </c>
      <c r="J801" s="132">
        <f>SUM(J802:J804)</f>
        <v>59.8</v>
      </c>
      <c r="K801" s="216"/>
      <c r="L801" s="216"/>
      <c r="M801" s="505"/>
    </row>
    <row r="802" spans="1:13" s="320" customFormat="1" ht="20.25" customHeight="1">
      <c r="A802" s="50"/>
      <c r="B802" s="118" t="s">
        <v>7</v>
      </c>
      <c r="C802" s="121"/>
      <c r="D802" s="121"/>
      <c r="E802" s="121"/>
      <c r="F802" s="121"/>
      <c r="G802" s="121"/>
      <c r="H802" s="121"/>
      <c r="I802" s="132">
        <v>0</v>
      </c>
      <c r="J802" s="132">
        <v>0</v>
      </c>
      <c r="K802" s="216"/>
      <c r="L802" s="216"/>
      <c r="M802" s="505"/>
    </row>
    <row r="803" spans="1:13" s="320" customFormat="1" ht="21" customHeight="1">
      <c r="A803" s="50"/>
      <c r="B803" s="118" t="s">
        <v>8</v>
      </c>
      <c r="C803" s="121"/>
      <c r="D803" s="121"/>
      <c r="E803" s="121"/>
      <c r="F803" s="121"/>
      <c r="G803" s="121"/>
      <c r="H803" s="121"/>
      <c r="I803" s="135">
        <f>I799+I800</f>
        <v>59.8</v>
      </c>
      <c r="J803" s="135">
        <f>J799+J800</f>
        <v>59.8</v>
      </c>
      <c r="K803" s="216"/>
      <c r="L803" s="216"/>
      <c r="M803" s="505"/>
    </row>
    <row r="804" spans="1:13" s="320" customFormat="1" ht="21.75" customHeight="1">
      <c r="A804" s="50"/>
      <c r="B804" s="118" t="s">
        <v>5</v>
      </c>
      <c r="C804" s="121"/>
      <c r="D804" s="121"/>
      <c r="E804" s="121"/>
      <c r="F804" s="121"/>
      <c r="G804" s="121"/>
      <c r="H804" s="121"/>
      <c r="I804" s="132">
        <v>0</v>
      </c>
      <c r="J804" s="132">
        <v>0</v>
      </c>
      <c r="K804" s="216"/>
      <c r="L804" s="216"/>
      <c r="M804" s="505"/>
    </row>
    <row r="805" spans="1:13" s="320" customFormat="1" ht="16.5" customHeight="1">
      <c r="A805" s="50"/>
      <c r="B805" s="708" t="s">
        <v>393</v>
      </c>
      <c r="C805" s="851"/>
      <c r="D805" s="851"/>
      <c r="E805" s="851"/>
      <c r="F805" s="851"/>
      <c r="G805" s="851"/>
      <c r="H805" s="851"/>
      <c r="I805" s="851"/>
      <c r="J805" s="851"/>
      <c r="K805" s="851"/>
      <c r="L805" s="852"/>
      <c r="M805" s="102"/>
    </row>
    <row r="806" spans="1:13" s="320" customFormat="1" ht="66" customHeight="1">
      <c r="A806" s="50"/>
      <c r="B806" s="154" t="s">
        <v>394</v>
      </c>
      <c r="C806" s="24" t="s">
        <v>1</v>
      </c>
      <c r="D806" s="24"/>
      <c r="E806" s="24" t="s">
        <v>661</v>
      </c>
      <c r="F806" s="64" t="s">
        <v>733</v>
      </c>
      <c r="G806" s="64"/>
      <c r="H806" s="64" t="s">
        <v>733</v>
      </c>
      <c r="I806" s="64">
        <v>91.9</v>
      </c>
      <c r="J806" s="64">
        <v>91.9</v>
      </c>
      <c r="K806" s="64" t="s">
        <v>8</v>
      </c>
      <c r="L806" s="64"/>
      <c r="M806" s="500" t="s">
        <v>1172</v>
      </c>
    </row>
    <row r="807" spans="1:13" s="320" customFormat="1" ht="84" customHeight="1">
      <c r="A807" s="50"/>
      <c r="B807" s="154" t="s">
        <v>395</v>
      </c>
      <c r="C807" s="24" t="s">
        <v>1</v>
      </c>
      <c r="D807" s="24"/>
      <c r="E807" s="24" t="s">
        <v>661</v>
      </c>
      <c r="F807" s="64" t="s">
        <v>733</v>
      </c>
      <c r="G807" s="64"/>
      <c r="H807" s="64" t="s">
        <v>733</v>
      </c>
      <c r="I807" s="64">
        <v>3.3</v>
      </c>
      <c r="J807" s="64">
        <v>13.4</v>
      </c>
      <c r="K807" s="64" t="s">
        <v>8</v>
      </c>
      <c r="L807" s="64"/>
      <c r="M807" s="498" t="s">
        <v>1173</v>
      </c>
    </row>
    <row r="808" spans="1:13" s="320" customFormat="1" ht="51" customHeight="1">
      <c r="A808" s="50"/>
      <c r="B808" s="154" t="s">
        <v>1277</v>
      </c>
      <c r="C808" s="24" t="s">
        <v>1</v>
      </c>
      <c r="D808" s="24"/>
      <c r="E808" s="24" t="s">
        <v>661</v>
      </c>
      <c r="F808" s="64" t="s">
        <v>733</v>
      </c>
      <c r="G808" s="64"/>
      <c r="H808" s="64" t="s">
        <v>733</v>
      </c>
      <c r="I808" s="64">
        <v>15.1</v>
      </c>
      <c r="J808" s="64">
        <v>15.1</v>
      </c>
      <c r="K808" s="64" t="s">
        <v>8</v>
      </c>
      <c r="L808" s="64"/>
      <c r="M808" s="498" t="s">
        <v>1278</v>
      </c>
    </row>
    <row r="809" spans="1:13" s="320" customFormat="1" ht="26.25" customHeight="1">
      <c r="A809" s="50"/>
      <c r="B809" s="118" t="s">
        <v>396</v>
      </c>
      <c r="C809" s="119"/>
      <c r="D809" s="121"/>
      <c r="E809" s="118"/>
      <c r="F809" s="118"/>
      <c r="G809" s="118"/>
      <c r="H809" s="118"/>
      <c r="I809" s="132">
        <f>SUM(I810:I812)</f>
        <v>110.3</v>
      </c>
      <c r="J809" s="132">
        <f>SUM(J810:J812)</f>
        <v>120.4</v>
      </c>
      <c r="K809" s="230"/>
      <c r="L809" s="230"/>
      <c r="M809" s="505"/>
    </row>
    <row r="810" spans="1:13" s="320" customFormat="1" ht="23.25" customHeight="1">
      <c r="A810" s="50"/>
      <c r="B810" s="118" t="s">
        <v>7</v>
      </c>
      <c r="C810" s="121"/>
      <c r="D810" s="121"/>
      <c r="E810" s="121"/>
      <c r="F810" s="118"/>
      <c r="G810" s="118"/>
      <c r="H810" s="118"/>
      <c r="I810" s="132">
        <v>0</v>
      </c>
      <c r="J810" s="132">
        <v>0</v>
      </c>
      <c r="K810" s="216"/>
      <c r="L810" s="216"/>
      <c r="M810" s="505"/>
    </row>
    <row r="811" spans="1:13" s="320" customFormat="1" ht="15.75">
      <c r="A811" s="50"/>
      <c r="B811" s="118" t="s">
        <v>8</v>
      </c>
      <c r="C811" s="121"/>
      <c r="D811" s="121"/>
      <c r="E811" s="121"/>
      <c r="F811" s="118"/>
      <c r="G811" s="118"/>
      <c r="H811" s="118"/>
      <c r="I811" s="132">
        <f>SUM(I806:I808)</f>
        <v>110.3</v>
      </c>
      <c r="J811" s="132">
        <f>SUM(J806:J808)</f>
        <v>120.4</v>
      </c>
      <c r="K811" s="216"/>
      <c r="L811" s="216"/>
      <c r="M811" s="505"/>
    </row>
    <row r="812" spans="1:13" s="320" customFormat="1" ht="15.75">
      <c r="A812" s="50"/>
      <c r="B812" s="118" t="s">
        <v>5</v>
      </c>
      <c r="C812" s="121"/>
      <c r="D812" s="121"/>
      <c r="E812" s="121"/>
      <c r="F812" s="118"/>
      <c r="G812" s="118"/>
      <c r="H812" s="118"/>
      <c r="I812" s="132">
        <v>0</v>
      </c>
      <c r="J812" s="132">
        <v>0</v>
      </c>
      <c r="K812" s="216"/>
      <c r="L812" s="216"/>
      <c r="M812" s="505"/>
    </row>
    <row r="813" spans="1:13" s="320" customFormat="1" ht="15.75" customHeight="1">
      <c r="A813" s="50"/>
      <c r="B813" s="708" t="s">
        <v>397</v>
      </c>
      <c r="C813" s="709"/>
      <c r="D813" s="709"/>
      <c r="E813" s="709"/>
      <c r="F813" s="709"/>
      <c r="G813" s="709"/>
      <c r="H813" s="709"/>
      <c r="I813" s="709"/>
      <c r="J813" s="709"/>
      <c r="K813" s="709"/>
      <c r="L813" s="710"/>
      <c r="M813" s="102"/>
    </row>
    <row r="814" spans="1:13" s="320" customFormat="1" ht="72" customHeight="1">
      <c r="A814" s="50"/>
      <c r="B814" s="85" t="s">
        <v>1279</v>
      </c>
      <c r="C814" s="24" t="s">
        <v>1</v>
      </c>
      <c r="D814" s="398"/>
      <c r="E814" s="24" t="s">
        <v>926</v>
      </c>
      <c r="F814" s="64" t="s">
        <v>733</v>
      </c>
      <c r="G814" s="398"/>
      <c r="H814" s="33" t="s">
        <v>733</v>
      </c>
      <c r="I814" s="93">
        <v>18.9</v>
      </c>
      <c r="J814" s="93">
        <v>18.9</v>
      </c>
      <c r="K814" s="64" t="s">
        <v>8</v>
      </c>
      <c r="L814" s="398"/>
      <c r="M814" s="153" t="s">
        <v>1280</v>
      </c>
    </row>
    <row r="815" spans="1:13" s="320" customFormat="1" ht="20.25" customHeight="1">
      <c r="A815" s="50"/>
      <c r="B815" s="118" t="s">
        <v>398</v>
      </c>
      <c r="C815" s="119"/>
      <c r="D815" s="119"/>
      <c r="E815" s="118"/>
      <c r="F815" s="118"/>
      <c r="G815" s="118"/>
      <c r="H815" s="118"/>
      <c r="I815" s="132">
        <f>SUM(I816:I818)</f>
        <v>18.9</v>
      </c>
      <c r="J815" s="132">
        <f>SUM(J816:J818)</f>
        <v>18.9</v>
      </c>
      <c r="K815" s="230"/>
      <c r="L815" s="230"/>
      <c r="M815" s="505"/>
    </row>
    <row r="816" spans="1:13" s="320" customFormat="1" ht="23.25" customHeight="1">
      <c r="A816" s="50"/>
      <c r="B816" s="118" t="s">
        <v>7</v>
      </c>
      <c r="C816" s="119"/>
      <c r="D816" s="119"/>
      <c r="E816" s="118"/>
      <c r="F816" s="118"/>
      <c r="G816" s="118"/>
      <c r="H816" s="118"/>
      <c r="I816" s="132">
        <v>0</v>
      </c>
      <c r="J816" s="132">
        <v>0</v>
      </c>
      <c r="K816" s="230"/>
      <c r="L816" s="230"/>
      <c r="M816" s="505"/>
    </row>
    <row r="817" spans="1:13" s="320" customFormat="1" ht="24" customHeight="1">
      <c r="A817" s="50"/>
      <c r="B817" s="118" t="s">
        <v>8</v>
      </c>
      <c r="C817" s="119"/>
      <c r="D817" s="119"/>
      <c r="E817" s="118"/>
      <c r="F817" s="118"/>
      <c r="G817" s="118"/>
      <c r="H817" s="118"/>
      <c r="I817" s="135">
        <f>I814</f>
        <v>18.9</v>
      </c>
      <c r="J817" s="135">
        <f>J814</f>
        <v>18.9</v>
      </c>
      <c r="K817" s="230"/>
      <c r="L817" s="230"/>
      <c r="M817" s="505"/>
    </row>
    <row r="818" spans="1:13" s="320" customFormat="1" ht="19.5" customHeight="1">
      <c r="A818" s="50"/>
      <c r="B818" s="118" t="s">
        <v>5</v>
      </c>
      <c r="C818" s="119"/>
      <c r="D818" s="119"/>
      <c r="E818" s="118"/>
      <c r="F818" s="118"/>
      <c r="G818" s="118"/>
      <c r="H818" s="118"/>
      <c r="I818" s="132">
        <v>0</v>
      </c>
      <c r="J818" s="132">
        <v>0</v>
      </c>
      <c r="K818" s="230"/>
      <c r="L818" s="230"/>
      <c r="M818" s="505"/>
    </row>
    <row r="819" spans="1:13" s="320" customFormat="1" ht="19.5" customHeight="1">
      <c r="A819" s="50"/>
      <c r="B819" s="422" t="s">
        <v>794</v>
      </c>
      <c r="C819" s="506"/>
      <c r="D819" s="506"/>
      <c r="E819" s="422"/>
      <c r="F819" s="422"/>
      <c r="G819" s="422"/>
      <c r="H819" s="422"/>
      <c r="I819" s="507">
        <f>SUM(I820:I822)</f>
        <v>864.0999999999998</v>
      </c>
      <c r="J819" s="507">
        <f>SUM(J820:J822)</f>
        <v>884.3999999999999</v>
      </c>
      <c r="K819" s="508"/>
      <c r="L819" s="508"/>
      <c r="M819" s="509"/>
    </row>
    <row r="820" spans="1:13" s="320" customFormat="1" ht="19.5" customHeight="1">
      <c r="A820" s="50"/>
      <c r="B820" s="422" t="s">
        <v>7</v>
      </c>
      <c r="C820" s="510"/>
      <c r="D820" s="510"/>
      <c r="E820" s="510"/>
      <c r="F820" s="510"/>
      <c r="G820" s="510"/>
      <c r="H820" s="510"/>
      <c r="I820" s="507">
        <f aca="true" t="shared" si="1" ref="I820:J822">I795+I802+I810+I816</f>
        <v>0</v>
      </c>
      <c r="J820" s="507">
        <f t="shared" si="1"/>
        <v>0</v>
      </c>
      <c r="K820" s="510"/>
      <c r="L820" s="510"/>
      <c r="M820" s="509"/>
    </row>
    <row r="821" spans="1:13" s="320" customFormat="1" ht="19.5" customHeight="1">
      <c r="A821" s="50"/>
      <c r="B821" s="422" t="s">
        <v>8</v>
      </c>
      <c r="C821" s="510"/>
      <c r="D821" s="510"/>
      <c r="E821" s="510"/>
      <c r="F821" s="510"/>
      <c r="G821" s="510"/>
      <c r="H821" s="510"/>
      <c r="I821" s="507">
        <f t="shared" si="1"/>
        <v>864.0999999999998</v>
      </c>
      <c r="J821" s="507">
        <f t="shared" si="1"/>
        <v>884.3999999999999</v>
      </c>
      <c r="K821" s="510"/>
      <c r="L821" s="510"/>
      <c r="M821" s="509"/>
    </row>
    <row r="822" spans="1:13" s="320" customFormat="1" ht="19.5" customHeight="1">
      <c r="A822" s="50"/>
      <c r="B822" s="422" t="s">
        <v>5</v>
      </c>
      <c r="C822" s="510"/>
      <c r="D822" s="510"/>
      <c r="E822" s="510"/>
      <c r="F822" s="510"/>
      <c r="G822" s="510"/>
      <c r="H822" s="510"/>
      <c r="I822" s="507">
        <f t="shared" si="1"/>
        <v>0</v>
      </c>
      <c r="J822" s="507">
        <f t="shared" si="1"/>
        <v>0</v>
      </c>
      <c r="K822" s="510"/>
      <c r="L822" s="510"/>
      <c r="M822" s="509"/>
    </row>
    <row r="823" spans="1:13" s="320" customFormat="1" ht="19.5" customHeight="1">
      <c r="A823" s="50"/>
      <c r="B823" s="853" t="s">
        <v>1284</v>
      </c>
      <c r="C823" s="854"/>
      <c r="D823" s="854"/>
      <c r="E823" s="854"/>
      <c r="F823" s="854"/>
      <c r="G823" s="854"/>
      <c r="H823" s="854"/>
      <c r="I823" s="854"/>
      <c r="J823" s="854"/>
      <c r="K823" s="854"/>
      <c r="L823" s="855"/>
      <c r="M823" s="102"/>
    </row>
    <row r="824" spans="1:13" s="320" customFormat="1" ht="19.5" customHeight="1">
      <c r="A824" s="50"/>
      <c r="B824" s="708" t="s">
        <v>1285</v>
      </c>
      <c r="C824" s="709"/>
      <c r="D824" s="709"/>
      <c r="E824" s="709"/>
      <c r="F824" s="709"/>
      <c r="G824" s="709"/>
      <c r="H824" s="709"/>
      <c r="I824" s="709"/>
      <c r="J824" s="709"/>
      <c r="K824" s="709"/>
      <c r="L824" s="710"/>
      <c r="M824" s="102"/>
    </row>
    <row r="825" spans="1:13" s="320" customFormat="1" ht="60.75" customHeight="1">
      <c r="A825" s="387">
        <v>86</v>
      </c>
      <c r="B825" s="147" t="s">
        <v>1286</v>
      </c>
      <c r="C825" s="145" t="s">
        <v>193</v>
      </c>
      <c r="D825" s="168" t="s">
        <v>807</v>
      </c>
      <c r="E825" s="168" t="s">
        <v>1287</v>
      </c>
      <c r="F825" s="145">
        <v>44.4</v>
      </c>
      <c r="G825" s="145"/>
      <c r="H825" s="208">
        <v>50</v>
      </c>
      <c r="I825" s="145" t="s">
        <v>733</v>
      </c>
      <c r="J825" s="145" t="s">
        <v>733</v>
      </c>
      <c r="K825" s="429" t="s">
        <v>733</v>
      </c>
      <c r="L825" s="429" t="s">
        <v>733</v>
      </c>
      <c r="M825" s="401" t="s">
        <v>1461</v>
      </c>
    </row>
    <row r="826" spans="1:13" s="320" customFormat="1" ht="19.5" customHeight="1">
      <c r="A826" s="50"/>
      <c r="B826" s="708" t="s">
        <v>3</v>
      </c>
      <c r="C826" s="709"/>
      <c r="D826" s="709"/>
      <c r="E826" s="709"/>
      <c r="F826" s="709"/>
      <c r="G826" s="709"/>
      <c r="H826" s="709"/>
      <c r="I826" s="709"/>
      <c r="J826" s="709"/>
      <c r="K826" s="709"/>
      <c r="L826" s="710"/>
      <c r="M826" s="102"/>
    </row>
    <row r="827" spans="1:13" s="320" customFormat="1" ht="129.75" customHeight="1">
      <c r="A827" s="24">
        <v>87</v>
      </c>
      <c r="B827" s="154" t="s">
        <v>1288</v>
      </c>
      <c r="C827" s="24" t="s">
        <v>1</v>
      </c>
      <c r="D827" s="24"/>
      <c r="E827" s="152" t="s">
        <v>1289</v>
      </c>
      <c r="F827" s="40" t="s">
        <v>733</v>
      </c>
      <c r="G827" s="40" t="s">
        <v>733</v>
      </c>
      <c r="H827" s="40" t="s">
        <v>733</v>
      </c>
      <c r="I827" s="40">
        <v>0</v>
      </c>
      <c r="J827" s="40">
        <v>0</v>
      </c>
      <c r="K827" s="64" t="s">
        <v>8</v>
      </c>
      <c r="L827" s="62"/>
      <c r="M827" s="31" t="s">
        <v>1290</v>
      </c>
    </row>
    <row r="828" spans="1:13" s="320" customFormat="1" ht="57" customHeight="1">
      <c r="A828" s="24">
        <v>89</v>
      </c>
      <c r="B828" s="154" t="s">
        <v>1291</v>
      </c>
      <c r="C828" s="24" t="s">
        <v>1</v>
      </c>
      <c r="D828" s="24"/>
      <c r="E828" s="152" t="s">
        <v>1292</v>
      </c>
      <c r="F828" s="30" t="s">
        <v>733</v>
      </c>
      <c r="G828" s="30" t="s">
        <v>733</v>
      </c>
      <c r="H828" s="30" t="s">
        <v>733</v>
      </c>
      <c r="I828" s="856" t="s">
        <v>330</v>
      </c>
      <c r="J828" s="856"/>
      <c r="K828" s="856"/>
      <c r="L828" s="856"/>
      <c r="M828" s="31" t="s">
        <v>1293</v>
      </c>
    </row>
    <row r="829" spans="1:13" s="320" customFormat="1" ht="65.25" customHeight="1">
      <c r="A829" s="24">
        <v>90</v>
      </c>
      <c r="B829" s="154" t="s">
        <v>1294</v>
      </c>
      <c r="C829" s="24" t="s">
        <v>1</v>
      </c>
      <c r="D829" s="24"/>
      <c r="E829" s="152" t="s">
        <v>1292</v>
      </c>
      <c r="F829" s="30" t="s">
        <v>733</v>
      </c>
      <c r="G829" s="30" t="s">
        <v>733</v>
      </c>
      <c r="H829" s="30" t="s">
        <v>733</v>
      </c>
      <c r="I829" s="856" t="s">
        <v>330</v>
      </c>
      <c r="J829" s="856"/>
      <c r="K829" s="856"/>
      <c r="L829" s="856"/>
      <c r="M829" s="31" t="s">
        <v>1295</v>
      </c>
    </row>
    <row r="830" spans="1:13" s="320" customFormat="1" ht="69.75" customHeight="1">
      <c r="A830" s="24">
        <v>91</v>
      </c>
      <c r="B830" s="154" t="s">
        <v>1296</v>
      </c>
      <c r="C830" s="24" t="s">
        <v>1</v>
      </c>
      <c r="D830" s="24"/>
      <c r="E830" s="152" t="s">
        <v>1462</v>
      </c>
      <c r="F830" s="30" t="s">
        <v>733</v>
      </c>
      <c r="G830" s="30" t="s">
        <v>733</v>
      </c>
      <c r="H830" s="30" t="s">
        <v>733</v>
      </c>
      <c r="I830" s="856" t="s">
        <v>330</v>
      </c>
      <c r="J830" s="856"/>
      <c r="K830" s="856"/>
      <c r="L830" s="856"/>
      <c r="M830" s="31" t="s">
        <v>1297</v>
      </c>
    </row>
    <row r="831" spans="1:13" s="320" customFormat="1" ht="45.75" customHeight="1">
      <c r="A831" s="30">
        <v>92</v>
      </c>
      <c r="B831" s="31" t="s">
        <v>1298</v>
      </c>
      <c r="C831" s="30" t="s">
        <v>1</v>
      </c>
      <c r="D831" s="31"/>
      <c r="E831" s="30" t="s">
        <v>1299</v>
      </c>
      <c r="F831" s="30" t="s">
        <v>733</v>
      </c>
      <c r="G831" s="30" t="s">
        <v>733</v>
      </c>
      <c r="H831" s="30" t="s">
        <v>733</v>
      </c>
      <c r="I831" s="30">
        <v>8.3</v>
      </c>
      <c r="J831" s="30">
        <v>8.3</v>
      </c>
      <c r="K831" s="30" t="s">
        <v>8</v>
      </c>
      <c r="L831" s="30"/>
      <c r="M831" s="31" t="s">
        <v>1300</v>
      </c>
    </row>
    <row r="832" spans="1:13" s="320" customFormat="1" ht="36" customHeight="1">
      <c r="A832" s="50"/>
      <c r="B832" s="422" t="s">
        <v>1301</v>
      </c>
      <c r="C832" s="506"/>
      <c r="D832" s="506"/>
      <c r="E832" s="422"/>
      <c r="F832" s="422"/>
      <c r="G832" s="422"/>
      <c r="H832" s="422"/>
      <c r="I832" s="507">
        <f>SUM(I833:I835)</f>
        <v>8.3</v>
      </c>
      <c r="J832" s="507">
        <f>SUM(J833:J835)</f>
        <v>8.3</v>
      </c>
      <c r="K832" s="508"/>
      <c r="L832" s="508"/>
      <c r="M832" s="509"/>
    </row>
    <row r="833" spans="1:13" s="320" customFormat="1" ht="19.5" customHeight="1">
      <c r="A833" s="50"/>
      <c r="B833" s="422" t="s">
        <v>7</v>
      </c>
      <c r="C833" s="506"/>
      <c r="D833" s="506"/>
      <c r="E833" s="422"/>
      <c r="F833" s="422"/>
      <c r="G833" s="422"/>
      <c r="H833" s="422"/>
      <c r="I833" s="507">
        <v>0</v>
      </c>
      <c r="J833" s="507">
        <v>0</v>
      </c>
      <c r="K833" s="508"/>
      <c r="L833" s="508"/>
      <c r="M833" s="509"/>
    </row>
    <row r="834" spans="1:13" s="320" customFormat="1" ht="19.5" customHeight="1">
      <c r="A834" s="50"/>
      <c r="B834" s="422" t="s">
        <v>8</v>
      </c>
      <c r="C834" s="506"/>
      <c r="D834" s="506"/>
      <c r="E834" s="422"/>
      <c r="F834" s="422"/>
      <c r="G834" s="422"/>
      <c r="H834" s="422"/>
      <c r="I834" s="507">
        <f>I827+I831</f>
        <v>8.3</v>
      </c>
      <c r="J834" s="507">
        <f>J827+J831</f>
        <v>8.3</v>
      </c>
      <c r="K834" s="508"/>
      <c r="L834" s="508"/>
      <c r="M834" s="509"/>
    </row>
    <row r="835" spans="1:13" s="320" customFormat="1" ht="19.5" customHeight="1">
      <c r="A835" s="50"/>
      <c r="B835" s="422" t="s">
        <v>5</v>
      </c>
      <c r="C835" s="506"/>
      <c r="D835" s="506"/>
      <c r="E835" s="422"/>
      <c r="F835" s="422"/>
      <c r="G835" s="422"/>
      <c r="H835" s="422"/>
      <c r="I835" s="507">
        <v>0</v>
      </c>
      <c r="J835" s="507">
        <v>0</v>
      </c>
      <c r="K835" s="508"/>
      <c r="L835" s="508"/>
      <c r="M835" s="509"/>
    </row>
    <row r="836" spans="1:13" s="320" customFormat="1" ht="24.75" customHeight="1">
      <c r="A836" s="24"/>
      <c r="B836" s="194" t="s">
        <v>1302</v>
      </c>
      <c r="C836" s="340"/>
      <c r="D836" s="340"/>
      <c r="E836" s="340"/>
      <c r="F836" s="340"/>
      <c r="G836" s="340"/>
      <c r="H836" s="340"/>
      <c r="I836" s="328">
        <f>SUM(I837:I839)</f>
        <v>872.3999999999997</v>
      </c>
      <c r="J836" s="328">
        <f>SUM(J837:J839)</f>
        <v>892.6999999999998</v>
      </c>
      <c r="K836" s="513"/>
      <c r="L836" s="511"/>
      <c r="M836" s="512"/>
    </row>
    <row r="837" spans="1:13" s="320" customFormat="1" ht="20.25" customHeight="1">
      <c r="A837" s="24"/>
      <c r="B837" s="194" t="s">
        <v>7</v>
      </c>
      <c r="C837" s="340"/>
      <c r="D837" s="340"/>
      <c r="E837" s="340"/>
      <c r="F837" s="340"/>
      <c r="G837" s="340"/>
      <c r="H837" s="340"/>
      <c r="I837" s="328">
        <f aca="true" t="shared" si="2" ref="I837:J839">I820+I833</f>
        <v>0</v>
      </c>
      <c r="J837" s="328">
        <f t="shared" si="2"/>
        <v>0</v>
      </c>
      <c r="K837" s="513"/>
      <c r="L837" s="511"/>
      <c r="M837" s="512"/>
    </row>
    <row r="838" spans="1:13" s="320" customFormat="1" ht="20.25" customHeight="1">
      <c r="A838" s="24"/>
      <c r="B838" s="194" t="s">
        <v>8</v>
      </c>
      <c r="C838" s="340"/>
      <c r="D838" s="340"/>
      <c r="E838" s="340"/>
      <c r="F838" s="340"/>
      <c r="G838" s="340"/>
      <c r="H838" s="340"/>
      <c r="I838" s="328">
        <f t="shared" si="2"/>
        <v>872.3999999999997</v>
      </c>
      <c r="J838" s="328">
        <f t="shared" si="2"/>
        <v>892.6999999999998</v>
      </c>
      <c r="K838" s="513"/>
      <c r="L838" s="511"/>
      <c r="M838" s="512"/>
    </row>
    <row r="839" spans="1:13" s="320" customFormat="1" ht="21.75" customHeight="1">
      <c r="A839" s="24"/>
      <c r="B839" s="194" t="s">
        <v>5</v>
      </c>
      <c r="C839" s="340"/>
      <c r="D839" s="340"/>
      <c r="E839" s="340"/>
      <c r="F839" s="340"/>
      <c r="G839" s="340"/>
      <c r="H839" s="340"/>
      <c r="I839" s="328">
        <f t="shared" si="2"/>
        <v>0</v>
      </c>
      <c r="J839" s="328">
        <f t="shared" si="2"/>
        <v>0</v>
      </c>
      <c r="K839" s="513"/>
      <c r="L839" s="511"/>
      <c r="M839" s="512"/>
    </row>
    <row r="840" spans="1:13" ht="31.5" customHeight="1">
      <c r="A840" s="428"/>
      <c r="B840" s="839" t="s">
        <v>268</v>
      </c>
      <c r="C840" s="839"/>
      <c r="D840" s="839"/>
      <c r="E840" s="839"/>
      <c r="F840" s="839"/>
      <c r="G840" s="839"/>
      <c r="H840" s="839"/>
      <c r="I840" s="839"/>
      <c r="J840" s="839"/>
      <c r="K840" s="839"/>
      <c r="L840" s="839"/>
      <c r="M840" s="839"/>
    </row>
    <row r="841" spans="1:13" ht="15.75">
      <c r="A841" s="24"/>
      <c r="B841" s="761" t="s">
        <v>269</v>
      </c>
      <c r="C841" s="762"/>
      <c r="D841" s="762"/>
      <c r="E841" s="762"/>
      <c r="F841" s="762"/>
      <c r="G841" s="762"/>
      <c r="H841" s="762"/>
      <c r="I841" s="762"/>
      <c r="J841" s="762"/>
      <c r="K841" s="762"/>
      <c r="L841" s="762"/>
      <c r="M841" s="763"/>
    </row>
    <row r="842" spans="1:13" ht="15.75">
      <c r="A842" s="24"/>
      <c r="B842" s="761" t="s">
        <v>270</v>
      </c>
      <c r="C842" s="762"/>
      <c r="D842" s="762"/>
      <c r="E842" s="762"/>
      <c r="F842" s="762"/>
      <c r="G842" s="762"/>
      <c r="H842" s="762"/>
      <c r="I842" s="762"/>
      <c r="J842" s="762"/>
      <c r="K842" s="762"/>
      <c r="L842" s="762"/>
      <c r="M842" s="763"/>
    </row>
    <row r="843" spans="1:13" ht="55.5" customHeight="1">
      <c r="A843" s="24"/>
      <c r="B843" s="147" t="s">
        <v>271</v>
      </c>
      <c r="C843" s="145" t="s">
        <v>272</v>
      </c>
      <c r="D843" s="168" t="s">
        <v>802</v>
      </c>
      <c r="E843" s="145" t="s">
        <v>765</v>
      </c>
      <c r="F843" s="145">
        <v>18.7</v>
      </c>
      <c r="G843" s="145"/>
      <c r="H843" s="145" t="s">
        <v>4</v>
      </c>
      <c r="I843" s="145" t="s">
        <v>733</v>
      </c>
      <c r="J843" s="145" t="s">
        <v>733</v>
      </c>
      <c r="K843" s="146" t="s">
        <v>733</v>
      </c>
      <c r="L843" s="146" t="s">
        <v>733</v>
      </c>
      <c r="M843" s="199" t="s">
        <v>1513</v>
      </c>
    </row>
    <row r="844" spans="1:13" ht="51.75" customHeight="1">
      <c r="A844" s="24"/>
      <c r="B844" s="147" t="s">
        <v>274</v>
      </c>
      <c r="C844" s="145" t="s">
        <v>193</v>
      </c>
      <c r="D844" s="168" t="s">
        <v>802</v>
      </c>
      <c r="E844" s="145" t="s">
        <v>273</v>
      </c>
      <c r="F844" s="145">
        <v>78</v>
      </c>
      <c r="G844" s="145" t="s">
        <v>4</v>
      </c>
      <c r="H844" s="145" t="s">
        <v>4</v>
      </c>
      <c r="I844" s="145" t="s">
        <v>733</v>
      </c>
      <c r="J844" s="145" t="s">
        <v>733</v>
      </c>
      <c r="K844" s="146" t="s">
        <v>733</v>
      </c>
      <c r="L844" s="146" t="s">
        <v>733</v>
      </c>
      <c r="M844" s="199" t="s">
        <v>1513</v>
      </c>
    </row>
    <row r="845" spans="1:13" ht="41.25" customHeight="1">
      <c r="A845" s="24"/>
      <c r="B845" s="147" t="s">
        <v>275</v>
      </c>
      <c r="C845" s="145" t="s">
        <v>193</v>
      </c>
      <c r="D845" s="168" t="s">
        <v>802</v>
      </c>
      <c r="E845" s="145" t="s">
        <v>276</v>
      </c>
      <c r="F845" s="145">
        <v>72</v>
      </c>
      <c r="G845" s="145" t="s">
        <v>4</v>
      </c>
      <c r="H845" s="145" t="s">
        <v>4</v>
      </c>
      <c r="I845" s="145" t="s">
        <v>733</v>
      </c>
      <c r="J845" s="145" t="s">
        <v>733</v>
      </c>
      <c r="K845" s="146" t="s">
        <v>733</v>
      </c>
      <c r="L845" s="146" t="s">
        <v>733</v>
      </c>
      <c r="M845" s="199" t="s">
        <v>1513</v>
      </c>
    </row>
    <row r="846" spans="1:13" ht="15.75">
      <c r="A846" s="24"/>
      <c r="B846" s="708" t="s">
        <v>3</v>
      </c>
      <c r="C846" s="709"/>
      <c r="D846" s="709"/>
      <c r="E846" s="709"/>
      <c r="F846" s="709"/>
      <c r="G846" s="709"/>
      <c r="H846" s="709"/>
      <c r="I846" s="709"/>
      <c r="J846" s="709"/>
      <c r="K846" s="709"/>
      <c r="L846" s="709"/>
      <c r="M846" s="710"/>
    </row>
    <row r="847" spans="1:13" ht="47.25">
      <c r="A847" s="24"/>
      <c r="B847" s="156" t="s">
        <v>927</v>
      </c>
      <c r="C847" s="24" t="s">
        <v>1</v>
      </c>
      <c r="D847" s="24"/>
      <c r="E847" s="152" t="s">
        <v>928</v>
      </c>
      <c r="F847" s="142" t="s">
        <v>733</v>
      </c>
      <c r="G847" s="142" t="s">
        <v>733</v>
      </c>
      <c r="H847" s="531" t="s">
        <v>733</v>
      </c>
      <c r="I847" s="829" t="s">
        <v>929</v>
      </c>
      <c r="J847" s="830"/>
      <c r="K847" s="830"/>
      <c r="L847" s="831"/>
      <c r="M847" s="37" t="s">
        <v>1723</v>
      </c>
    </row>
    <row r="848" spans="1:13" ht="37.5" customHeight="1">
      <c r="A848" s="24"/>
      <c r="B848" s="154" t="s">
        <v>277</v>
      </c>
      <c r="C848" s="24" t="s">
        <v>1</v>
      </c>
      <c r="D848" s="24"/>
      <c r="E848" s="152" t="s">
        <v>278</v>
      </c>
      <c r="F848" s="142" t="s">
        <v>733</v>
      </c>
      <c r="G848" s="142" t="s">
        <v>733</v>
      </c>
      <c r="H848" s="27" t="s">
        <v>733</v>
      </c>
      <c r="I848" s="27">
        <v>0</v>
      </c>
      <c r="J848" s="27">
        <v>0</v>
      </c>
      <c r="K848" s="27" t="s">
        <v>8</v>
      </c>
      <c r="L848" s="24" t="s">
        <v>1514</v>
      </c>
      <c r="M848" s="84" t="s">
        <v>1515</v>
      </c>
    </row>
    <row r="849" spans="1:13" ht="36" customHeight="1">
      <c r="A849" s="24"/>
      <c r="B849" s="153" t="s">
        <v>279</v>
      </c>
      <c r="C849" s="24" t="s">
        <v>1</v>
      </c>
      <c r="D849" s="24"/>
      <c r="E849" s="152" t="s">
        <v>278</v>
      </c>
      <c r="F849" s="142" t="s">
        <v>733</v>
      </c>
      <c r="G849" s="142" t="s">
        <v>733</v>
      </c>
      <c r="H849" s="27" t="s">
        <v>733</v>
      </c>
      <c r="I849" s="27">
        <v>54</v>
      </c>
      <c r="J849" s="664">
        <v>151</v>
      </c>
      <c r="K849" s="27" t="s">
        <v>8</v>
      </c>
      <c r="L849" s="24" t="s">
        <v>1514</v>
      </c>
      <c r="M849" s="895" t="s">
        <v>1516</v>
      </c>
    </row>
    <row r="850" spans="1:13" ht="68.25" customHeight="1">
      <c r="A850" s="24"/>
      <c r="B850" s="587" t="s">
        <v>280</v>
      </c>
      <c r="C850" s="24" t="s">
        <v>1</v>
      </c>
      <c r="D850" s="24"/>
      <c r="E850" s="152" t="s">
        <v>278</v>
      </c>
      <c r="F850" s="142" t="s">
        <v>733</v>
      </c>
      <c r="G850" s="142" t="s">
        <v>733</v>
      </c>
      <c r="H850" s="27" t="s">
        <v>733</v>
      </c>
      <c r="I850" s="27">
        <v>90</v>
      </c>
      <c r="J850" s="665"/>
      <c r="K850" s="27" t="s">
        <v>8</v>
      </c>
      <c r="L850" s="24" t="s">
        <v>1514</v>
      </c>
      <c r="M850" s="896"/>
    </row>
    <row r="851" spans="1:13" ht="110.25">
      <c r="A851" s="24"/>
      <c r="B851" s="153" t="s">
        <v>281</v>
      </c>
      <c r="C851" s="24" t="s">
        <v>1</v>
      </c>
      <c r="D851" s="24"/>
      <c r="E851" s="152" t="s">
        <v>278</v>
      </c>
      <c r="F851" s="142" t="s">
        <v>733</v>
      </c>
      <c r="G851" s="142" t="s">
        <v>733</v>
      </c>
      <c r="H851" s="27" t="s">
        <v>733</v>
      </c>
      <c r="I851" s="27">
        <v>3.4</v>
      </c>
      <c r="J851" s="27">
        <v>3.2</v>
      </c>
      <c r="K851" s="27" t="s">
        <v>8</v>
      </c>
      <c r="L851" s="24" t="s">
        <v>1514</v>
      </c>
      <c r="M851" s="588" t="s">
        <v>1517</v>
      </c>
    </row>
    <row r="852" spans="1:13" ht="47.25">
      <c r="A852" s="24"/>
      <c r="B852" s="153" t="s">
        <v>282</v>
      </c>
      <c r="C852" s="24" t="s">
        <v>1</v>
      </c>
      <c r="D852" s="24"/>
      <c r="E852" s="152" t="s">
        <v>278</v>
      </c>
      <c r="F852" s="142" t="s">
        <v>733</v>
      </c>
      <c r="G852" s="142" t="s">
        <v>733</v>
      </c>
      <c r="H852" s="27" t="s">
        <v>733</v>
      </c>
      <c r="I852" s="142">
        <v>1.2</v>
      </c>
      <c r="J852" s="27">
        <v>1.2</v>
      </c>
      <c r="K852" s="27" t="s">
        <v>8</v>
      </c>
      <c r="L852" s="24" t="s">
        <v>1514</v>
      </c>
      <c r="M852" s="149" t="s">
        <v>1518</v>
      </c>
    </row>
    <row r="853" spans="1:13" ht="47.25">
      <c r="A853" s="24"/>
      <c r="B853" s="153" t="s">
        <v>283</v>
      </c>
      <c r="C853" s="24" t="s">
        <v>1</v>
      </c>
      <c r="D853" s="24"/>
      <c r="E853" s="152" t="s">
        <v>278</v>
      </c>
      <c r="F853" s="142" t="s">
        <v>733</v>
      </c>
      <c r="G853" s="142" t="s">
        <v>733</v>
      </c>
      <c r="H853" s="27" t="s">
        <v>733</v>
      </c>
      <c r="I853" s="27">
        <v>75</v>
      </c>
      <c r="J853" s="27">
        <v>74</v>
      </c>
      <c r="K853" s="27" t="s">
        <v>8</v>
      </c>
      <c r="L853" s="24" t="s">
        <v>1514</v>
      </c>
      <c r="M853" s="51" t="s">
        <v>1519</v>
      </c>
    </row>
    <row r="854" spans="1:13" ht="31.5">
      <c r="A854" s="24"/>
      <c r="B854" s="153" t="s">
        <v>284</v>
      </c>
      <c r="C854" s="24" t="s">
        <v>1</v>
      </c>
      <c r="D854" s="24"/>
      <c r="E854" s="152" t="s">
        <v>278</v>
      </c>
      <c r="F854" s="142" t="s">
        <v>733</v>
      </c>
      <c r="G854" s="142" t="s">
        <v>733</v>
      </c>
      <c r="H854" s="27" t="s">
        <v>733</v>
      </c>
      <c r="I854" s="27">
        <v>3</v>
      </c>
      <c r="J854" s="27">
        <v>0</v>
      </c>
      <c r="K854" s="27" t="s">
        <v>8</v>
      </c>
      <c r="L854" s="24" t="s">
        <v>1514</v>
      </c>
      <c r="M854" s="84" t="s">
        <v>1515</v>
      </c>
    </row>
    <row r="855" spans="1:13" ht="31.5">
      <c r="A855" s="24"/>
      <c r="B855" s="153" t="s">
        <v>285</v>
      </c>
      <c r="C855" s="24" t="s">
        <v>1</v>
      </c>
      <c r="D855" s="24"/>
      <c r="E855" s="152" t="s">
        <v>278</v>
      </c>
      <c r="F855" s="142" t="s">
        <v>733</v>
      </c>
      <c r="G855" s="142" t="s">
        <v>733</v>
      </c>
      <c r="H855" s="27" t="s">
        <v>733</v>
      </c>
      <c r="I855" s="27">
        <v>1</v>
      </c>
      <c r="J855" s="27">
        <v>0</v>
      </c>
      <c r="K855" s="27" t="s">
        <v>8</v>
      </c>
      <c r="L855" s="24" t="s">
        <v>1514</v>
      </c>
      <c r="M855" s="84" t="s">
        <v>1515</v>
      </c>
    </row>
    <row r="856" spans="1:13" ht="114.75" customHeight="1">
      <c r="A856" s="24"/>
      <c r="B856" s="153" t="s">
        <v>286</v>
      </c>
      <c r="C856" s="24" t="s">
        <v>1</v>
      </c>
      <c r="D856" s="24"/>
      <c r="E856" s="152" t="s">
        <v>278</v>
      </c>
      <c r="F856" s="142" t="s">
        <v>733</v>
      </c>
      <c r="G856" s="142" t="s">
        <v>733</v>
      </c>
      <c r="H856" s="27" t="s">
        <v>733</v>
      </c>
      <c r="I856" s="27">
        <v>41.4</v>
      </c>
      <c r="J856" s="27">
        <v>27.9</v>
      </c>
      <c r="K856" s="27" t="s">
        <v>8</v>
      </c>
      <c r="L856" s="24" t="s">
        <v>1514</v>
      </c>
      <c r="M856" s="589" t="s">
        <v>1520</v>
      </c>
    </row>
    <row r="857" spans="1:13" ht="41.25" customHeight="1">
      <c r="A857" s="24"/>
      <c r="B857" s="153" t="s">
        <v>287</v>
      </c>
      <c r="C857" s="24" t="s">
        <v>1</v>
      </c>
      <c r="D857" s="24"/>
      <c r="E857" s="152" t="s">
        <v>278</v>
      </c>
      <c r="F857" s="142" t="s">
        <v>733</v>
      </c>
      <c r="G857" s="142" t="s">
        <v>733</v>
      </c>
      <c r="H857" s="27" t="s">
        <v>733</v>
      </c>
      <c r="I857" s="27">
        <v>5</v>
      </c>
      <c r="J857" s="27">
        <v>0</v>
      </c>
      <c r="K857" s="27" t="s">
        <v>8</v>
      </c>
      <c r="L857" s="24" t="s">
        <v>1514</v>
      </c>
      <c r="M857" s="84" t="s">
        <v>1515</v>
      </c>
    </row>
    <row r="858" spans="1:13" ht="15.75">
      <c r="A858" s="118"/>
      <c r="B858" s="118" t="s">
        <v>288</v>
      </c>
      <c r="C858" s="118"/>
      <c r="D858" s="118"/>
      <c r="E858" s="118"/>
      <c r="F858" s="118"/>
      <c r="G858" s="132"/>
      <c r="H858" s="132"/>
      <c r="I858" s="132">
        <f>SUM(I859:I861)</f>
        <v>274</v>
      </c>
      <c r="J858" s="132">
        <f>SUM(J859:J861)</f>
        <v>257.29999999999995</v>
      </c>
      <c r="K858" s="133"/>
      <c r="L858" s="133"/>
      <c r="M858" s="122"/>
    </row>
    <row r="859" spans="1:13" ht="15.75">
      <c r="A859" s="118"/>
      <c r="B859" s="118" t="s">
        <v>7</v>
      </c>
      <c r="C859" s="118"/>
      <c r="D859" s="118"/>
      <c r="E859" s="118"/>
      <c r="F859" s="118"/>
      <c r="G859" s="132"/>
      <c r="H859" s="132"/>
      <c r="I859" s="132">
        <v>0</v>
      </c>
      <c r="J859" s="132">
        <v>0</v>
      </c>
      <c r="K859" s="133"/>
      <c r="L859" s="133"/>
      <c r="M859" s="122"/>
    </row>
    <row r="860" spans="1:13" ht="15.75">
      <c r="A860" s="118"/>
      <c r="B860" s="118" t="s">
        <v>8</v>
      </c>
      <c r="C860" s="118"/>
      <c r="D860" s="118"/>
      <c r="E860" s="118"/>
      <c r="F860" s="118"/>
      <c r="G860" s="132"/>
      <c r="H860" s="132"/>
      <c r="I860" s="132">
        <f>I848+I849+I850+I851+I852+I853+I854+I855+I856+I857</f>
        <v>274</v>
      </c>
      <c r="J860" s="132">
        <f>J848+J849+J850+J851+J852+J853+J854+J855+J856+J857</f>
        <v>257.29999999999995</v>
      </c>
      <c r="K860" s="644"/>
      <c r="L860" s="122"/>
      <c r="M860" s="122"/>
    </row>
    <row r="861" spans="1:13" ht="15.75">
      <c r="A861" s="118"/>
      <c r="B861" s="118" t="s">
        <v>5</v>
      </c>
      <c r="C861" s="118"/>
      <c r="D861" s="118"/>
      <c r="E861" s="118"/>
      <c r="F861" s="118"/>
      <c r="G861" s="132"/>
      <c r="H861" s="132"/>
      <c r="I861" s="132">
        <v>0</v>
      </c>
      <c r="J861" s="132">
        <v>0</v>
      </c>
      <c r="K861" s="122"/>
      <c r="L861" s="122"/>
      <c r="M861" s="122"/>
    </row>
    <row r="862" spans="1:13" ht="15.75">
      <c r="A862" s="24"/>
      <c r="B862" s="706" t="s">
        <v>291</v>
      </c>
      <c r="C862" s="706"/>
      <c r="D862" s="706"/>
      <c r="E862" s="706"/>
      <c r="F862" s="706"/>
      <c r="G862" s="706"/>
      <c r="H862" s="706"/>
      <c r="I862" s="706"/>
      <c r="J862" s="706"/>
      <c r="K862" s="706"/>
      <c r="L862" s="706"/>
      <c r="M862" s="52"/>
    </row>
    <row r="863" spans="1:13" ht="31.5">
      <c r="A863" s="24"/>
      <c r="B863" s="85" t="s">
        <v>292</v>
      </c>
      <c r="C863" s="24" t="s">
        <v>1</v>
      </c>
      <c r="D863" s="30"/>
      <c r="E863" s="30" t="s">
        <v>662</v>
      </c>
      <c r="F863" s="29" t="s">
        <v>733</v>
      </c>
      <c r="G863" s="29" t="s">
        <v>733</v>
      </c>
      <c r="H863" s="29" t="s">
        <v>733</v>
      </c>
      <c r="I863" s="29">
        <v>59.6</v>
      </c>
      <c r="J863" s="27">
        <v>59.6</v>
      </c>
      <c r="K863" s="27" t="s">
        <v>8</v>
      </c>
      <c r="L863" s="584"/>
      <c r="M863" s="653" t="s">
        <v>1521</v>
      </c>
    </row>
    <row r="864" spans="1:13" ht="15.75">
      <c r="A864" s="118"/>
      <c r="B864" s="118" t="s">
        <v>293</v>
      </c>
      <c r="C864" s="118"/>
      <c r="D864" s="118"/>
      <c r="E864" s="118"/>
      <c r="F864" s="118"/>
      <c r="G864" s="132"/>
      <c r="H864" s="132"/>
      <c r="I864" s="132">
        <f>SUM(I865:I867)</f>
        <v>59.6</v>
      </c>
      <c r="J864" s="132">
        <f>SUM(J865:J867)</f>
        <v>59.6</v>
      </c>
      <c r="K864" s="133"/>
      <c r="L864" s="133"/>
      <c r="M864" s="654"/>
    </row>
    <row r="865" spans="1:13" ht="15.75">
      <c r="A865" s="118"/>
      <c r="B865" s="118" t="s">
        <v>7</v>
      </c>
      <c r="C865" s="118"/>
      <c r="D865" s="118"/>
      <c r="E865" s="118"/>
      <c r="F865" s="118"/>
      <c r="G865" s="132"/>
      <c r="H865" s="132"/>
      <c r="I865" s="132">
        <v>0</v>
      </c>
      <c r="J865" s="132">
        <v>0</v>
      </c>
      <c r="K865" s="133"/>
      <c r="L865" s="133"/>
      <c r="M865" s="654"/>
    </row>
    <row r="866" spans="1:13" ht="15.75">
      <c r="A866" s="118"/>
      <c r="B866" s="118" t="s">
        <v>8</v>
      </c>
      <c r="C866" s="118"/>
      <c r="D866" s="118"/>
      <c r="E866" s="118"/>
      <c r="F866" s="118"/>
      <c r="G866" s="132"/>
      <c r="H866" s="132"/>
      <c r="I866" s="132">
        <f>SUM(I863)</f>
        <v>59.6</v>
      </c>
      <c r="J866" s="132">
        <f>SUM(J863)</f>
        <v>59.6</v>
      </c>
      <c r="K866" s="122"/>
      <c r="L866" s="122"/>
      <c r="M866" s="655"/>
    </row>
    <row r="867" spans="1:13" ht="15.75">
      <c r="A867" s="118"/>
      <c r="B867" s="118" t="s">
        <v>5</v>
      </c>
      <c r="C867" s="118"/>
      <c r="D867" s="118"/>
      <c r="E867" s="118"/>
      <c r="F867" s="118"/>
      <c r="G867" s="132"/>
      <c r="H867" s="132"/>
      <c r="I867" s="132">
        <v>0</v>
      </c>
      <c r="J867" s="132">
        <v>0</v>
      </c>
      <c r="K867" s="122"/>
      <c r="L867" s="122"/>
      <c r="M867" s="655"/>
    </row>
    <row r="868" spans="1:13" ht="15.75">
      <c r="A868" s="24"/>
      <c r="B868" s="706" t="s">
        <v>294</v>
      </c>
      <c r="C868" s="706"/>
      <c r="D868" s="706"/>
      <c r="E868" s="706"/>
      <c r="F868" s="706"/>
      <c r="G868" s="706"/>
      <c r="H868" s="706"/>
      <c r="I868" s="706"/>
      <c r="J868" s="706"/>
      <c r="K868" s="706"/>
      <c r="L868" s="706"/>
      <c r="M868" s="656"/>
    </row>
    <row r="869" spans="1:13" ht="47.25">
      <c r="A869" s="168"/>
      <c r="B869" s="85" t="s">
        <v>295</v>
      </c>
      <c r="C869" s="24" t="s">
        <v>1</v>
      </c>
      <c r="D869" s="30"/>
      <c r="E869" s="30" t="s">
        <v>662</v>
      </c>
      <c r="F869" s="29" t="s">
        <v>733</v>
      </c>
      <c r="G869" s="29" t="s">
        <v>733</v>
      </c>
      <c r="H869" s="29" t="s">
        <v>733</v>
      </c>
      <c r="I869" s="46">
        <v>4.4</v>
      </c>
      <c r="J869" s="641">
        <v>4.4</v>
      </c>
      <c r="K869" s="27" t="s">
        <v>8</v>
      </c>
      <c r="L869" s="584"/>
      <c r="M869" s="653" t="s">
        <v>1521</v>
      </c>
    </row>
    <row r="870" spans="1:13" ht="47.25">
      <c r="A870" s="168"/>
      <c r="B870" s="153" t="s">
        <v>296</v>
      </c>
      <c r="C870" s="24" t="s">
        <v>1</v>
      </c>
      <c r="D870" s="30"/>
      <c r="E870" s="152" t="s">
        <v>662</v>
      </c>
      <c r="F870" s="142" t="s">
        <v>733</v>
      </c>
      <c r="G870" s="142" t="s">
        <v>733</v>
      </c>
      <c r="H870" s="27" t="s">
        <v>733</v>
      </c>
      <c r="I870" s="46">
        <v>1.3</v>
      </c>
      <c r="J870" s="641">
        <v>1.3</v>
      </c>
      <c r="K870" s="27" t="s">
        <v>8</v>
      </c>
      <c r="L870" s="24"/>
      <c r="M870" s="653" t="s">
        <v>1521</v>
      </c>
    </row>
    <row r="871" spans="1:13" ht="47.25">
      <c r="A871" s="168"/>
      <c r="B871" s="153" t="s">
        <v>297</v>
      </c>
      <c r="C871" s="24" t="s">
        <v>1</v>
      </c>
      <c r="D871" s="30"/>
      <c r="E871" s="152" t="s">
        <v>662</v>
      </c>
      <c r="F871" s="142" t="s">
        <v>733</v>
      </c>
      <c r="G871" s="142" t="s">
        <v>733</v>
      </c>
      <c r="H871" s="27" t="s">
        <v>733</v>
      </c>
      <c r="I871" s="46">
        <v>1.7</v>
      </c>
      <c r="J871" s="641">
        <v>1.7</v>
      </c>
      <c r="K871" s="27" t="s">
        <v>8</v>
      </c>
      <c r="L871" s="24"/>
      <c r="M871" s="653" t="s">
        <v>1521</v>
      </c>
    </row>
    <row r="872" spans="1:13" ht="15.75">
      <c r="A872" s="118"/>
      <c r="B872" s="118" t="s">
        <v>258</v>
      </c>
      <c r="C872" s="118"/>
      <c r="D872" s="118"/>
      <c r="E872" s="118"/>
      <c r="F872" s="118"/>
      <c r="G872" s="132"/>
      <c r="H872" s="132"/>
      <c r="I872" s="132">
        <f>I873+I874+I875</f>
        <v>7.4</v>
      </c>
      <c r="J872" s="139">
        <f>J873+J874+J875</f>
        <v>7.4</v>
      </c>
      <c r="K872" s="133"/>
      <c r="L872" s="133"/>
      <c r="M872" s="123"/>
    </row>
    <row r="873" spans="1:13" ht="15.75">
      <c r="A873" s="118"/>
      <c r="B873" s="118" t="s">
        <v>7</v>
      </c>
      <c r="C873" s="118"/>
      <c r="D873" s="118"/>
      <c r="E873" s="118"/>
      <c r="F873" s="118"/>
      <c r="G873" s="132"/>
      <c r="H873" s="132"/>
      <c r="I873" s="132">
        <v>0</v>
      </c>
      <c r="J873" s="132">
        <v>0</v>
      </c>
      <c r="K873" s="133"/>
      <c r="L873" s="133"/>
      <c r="M873" s="123"/>
    </row>
    <row r="874" spans="1:13" ht="15.75">
      <c r="A874" s="118"/>
      <c r="B874" s="118" t="s">
        <v>8</v>
      </c>
      <c r="C874" s="118"/>
      <c r="D874" s="118"/>
      <c r="E874" s="118"/>
      <c r="F874" s="118"/>
      <c r="G874" s="132"/>
      <c r="H874" s="132"/>
      <c r="I874" s="132">
        <f>I869+I870+I871</f>
        <v>7.4</v>
      </c>
      <c r="J874" s="139">
        <f>J869+J870+J871</f>
        <v>7.4</v>
      </c>
      <c r="K874" s="122"/>
      <c r="L874" s="122"/>
      <c r="M874" s="122"/>
    </row>
    <row r="875" spans="1:13" ht="15.75">
      <c r="A875" s="118"/>
      <c r="B875" s="118" t="s">
        <v>5</v>
      </c>
      <c r="C875" s="118"/>
      <c r="D875" s="118"/>
      <c r="E875" s="118"/>
      <c r="F875" s="118"/>
      <c r="G875" s="132"/>
      <c r="H875" s="132"/>
      <c r="I875" s="132">
        <v>0</v>
      </c>
      <c r="J875" s="132">
        <v>0</v>
      </c>
      <c r="K875" s="122"/>
      <c r="L875" s="122"/>
      <c r="M875" s="122"/>
    </row>
    <row r="876" spans="1:13" ht="15.75">
      <c r="A876" s="191"/>
      <c r="B876" s="191" t="s">
        <v>795</v>
      </c>
      <c r="C876" s="191"/>
      <c r="D876" s="191"/>
      <c r="E876" s="191"/>
      <c r="F876" s="191"/>
      <c r="G876" s="302"/>
      <c r="H876" s="302"/>
      <c r="I876" s="302">
        <f>I877+I878+I879</f>
        <v>341</v>
      </c>
      <c r="J876" s="302">
        <f>J877+J878+J879</f>
        <v>324.29999999999995</v>
      </c>
      <c r="K876" s="303"/>
      <c r="L876" s="303"/>
      <c r="M876" s="188"/>
    </row>
    <row r="877" spans="1:13" ht="15.75">
      <c r="A877" s="191"/>
      <c r="B877" s="191" t="s">
        <v>7</v>
      </c>
      <c r="C877" s="191"/>
      <c r="D877" s="191"/>
      <c r="E877" s="191"/>
      <c r="F877" s="191"/>
      <c r="G877" s="302"/>
      <c r="H877" s="302"/>
      <c r="I877" s="302">
        <v>0</v>
      </c>
      <c r="J877" s="302">
        <v>0</v>
      </c>
      <c r="K877" s="303"/>
      <c r="L877" s="303"/>
      <c r="M877" s="188"/>
    </row>
    <row r="878" spans="1:13" ht="15.75">
      <c r="A878" s="191"/>
      <c r="B878" s="191" t="s">
        <v>8</v>
      </c>
      <c r="C878" s="191"/>
      <c r="D878" s="191"/>
      <c r="E878" s="191"/>
      <c r="F878" s="191"/>
      <c r="G878" s="302"/>
      <c r="H878" s="302"/>
      <c r="I878" s="302">
        <f>I860+I866+I874</f>
        <v>341</v>
      </c>
      <c r="J878" s="302">
        <f>J860+J866+J874</f>
        <v>324.29999999999995</v>
      </c>
      <c r="K878" s="304"/>
      <c r="L878" s="304"/>
      <c r="M878" s="304"/>
    </row>
    <row r="879" spans="1:13" ht="15.75">
      <c r="A879" s="191"/>
      <c r="B879" s="191" t="s">
        <v>5</v>
      </c>
      <c r="C879" s="191"/>
      <c r="D879" s="191"/>
      <c r="E879" s="191"/>
      <c r="F879" s="191"/>
      <c r="G879" s="302"/>
      <c r="H879" s="302"/>
      <c r="I879" s="302">
        <v>0</v>
      </c>
      <c r="J879" s="302">
        <v>0</v>
      </c>
      <c r="K879" s="304"/>
      <c r="L879" s="304"/>
      <c r="M879" s="304"/>
    </row>
    <row r="880" spans="1:13" ht="15.75">
      <c r="A880" s="33"/>
      <c r="B880" s="761" t="s">
        <v>748</v>
      </c>
      <c r="C880" s="762"/>
      <c r="D880" s="762"/>
      <c r="E880" s="762"/>
      <c r="F880" s="762"/>
      <c r="G880" s="762"/>
      <c r="H880" s="762"/>
      <c r="I880" s="762"/>
      <c r="J880" s="762"/>
      <c r="K880" s="762"/>
      <c r="L880" s="762"/>
      <c r="M880" s="763"/>
    </row>
    <row r="881" spans="1:13" ht="15.75">
      <c r="A881" s="24"/>
      <c r="B881" s="761" t="s">
        <v>749</v>
      </c>
      <c r="C881" s="762"/>
      <c r="D881" s="897"/>
      <c r="E881" s="762"/>
      <c r="F881" s="762"/>
      <c r="G881" s="762"/>
      <c r="H881" s="762"/>
      <c r="I881" s="762"/>
      <c r="J881" s="762"/>
      <c r="K881" s="762"/>
      <c r="L881" s="762"/>
      <c r="M881" s="763"/>
    </row>
    <row r="882" spans="1:13" ht="63">
      <c r="A882" s="168"/>
      <c r="B882" s="147" t="s">
        <v>298</v>
      </c>
      <c r="C882" s="233" t="s">
        <v>193</v>
      </c>
      <c r="D882" s="235" t="s">
        <v>802</v>
      </c>
      <c r="E882" s="234" t="s">
        <v>299</v>
      </c>
      <c r="F882" s="145">
        <v>100.4</v>
      </c>
      <c r="G882" s="145"/>
      <c r="H882" s="145">
        <v>100.1</v>
      </c>
      <c r="I882" s="145" t="s">
        <v>733</v>
      </c>
      <c r="J882" s="145" t="s">
        <v>733</v>
      </c>
      <c r="K882" s="146" t="s">
        <v>733</v>
      </c>
      <c r="L882" s="146" t="s">
        <v>733</v>
      </c>
      <c r="M882" s="166" t="s">
        <v>1654</v>
      </c>
    </row>
    <row r="883" spans="1:13" ht="159.75" customHeight="1">
      <c r="A883" s="168"/>
      <c r="B883" s="147" t="s">
        <v>300</v>
      </c>
      <c r="C883" s="233" t="s">
        <v>301</v>
      </c>
      <c r="D883" s="235" t="s">
        <v>802</v>
      </c>
      <c r="E883" s="234" t="s">
        <v>299</v>
      </c>
      <c r="F883" s="145">
        <v>709</v>
      </c>
      <c r="G883" s="208"/>
      <c r="H883" s="208">
        <v>833.022</v>
      </c>
      <c r="I883" s="145" t="s">
        <v>733</v>
      </c>
      <c r="J883" s="145" t="s">
        <v>733</v>
      </c>
      <c r="K883" s="146" t="s">
        <v>733</v>
      </c>
      <c r="L883" s="146" t="s">
        <v>733</v>
      </c>
      <c r="M883" s="166" t="s">
        <v>1522</v>
      </c>
    </row>
    <row r="884" spans="1:13" ht="15.75">
      <c r="A884" s="24"/>
      <c r="B884" s="898" t="s">
        <v>3</v>
      </c>
      <c r="C884" s="898"/>
      <c r="D884" s="899"/>
      <c r="E884" s="898"/>
      <c r="F884" s="898"/>
      <c r="G884" s="898"/>
      <c r="H884" s="898"/>
      <c r="I884" s="898"/>
      <c r="J884" s="898"/>
      <c r="K884" s="898"/>
      <c r="L884" s="898"/>
      <c r="M884" s="42"/>
    </row>
    <row r="885" spans="1:13" ht="63.75" customHeight="1">
      <c r="A885" s="44"/>
      <c r="B885" s="228" t="s">
        <v>930</v>
      </c>
      <c r="C885" s="44" t="s">
        <v>1</v>
      </c>
      <c r="D885" s="44"/>
      <c r="E885" s="165" t="s">
        <v>299</v>
      </c>
      <c r="F885" s="142" t="s">
        <v>733</v>
      </c>
      <c r="G885" s="142" t="s">
        <v>733</v>
      </c>
      <c r="H885" s="27" t="s">
        <v>733</v>
      </c>
      <c r="I885" s="142">
        <v>1404.6</v>
      </c>
      <c r="J885" s="142">
        <v>1330.067</v>
      </c>
      <c r="K885" s="27" t="s">
        <v>7</v>
      </c>
      <c r="L885" s="584"/>
      <c r="M885" s="250" t="s">
        <v>1724</v>
      </c>
    </row>
    <row r="886" spans="1:13" ht="111" customHeight="1">
      <c r="A886" s="44"/>
      <c r="B886" s="228" t="s">
        <v>302</v>
      </c>
      <c r="C886" s="44" t="s">
        <v>1</v>
      </c>
      <c r="D886" s="44"/>
      <c r="E886" s="165" t="s">
        <v>299</v>
      </c>
      <c r="F886" s="142" t="s">
        <v>733</v>
      </c>
      <c r="G886" s="142" t="s">
        <v>733</v>
      </c>
      <c r="H886" s="27" t="s">
        <v>733</v>
      </c>
      <c r="I886" s="142">
        <v>4081</v>
      </c>
      <c r="J886" s="142">
        <v>4040</v>
      </c>
      <c r="K886" s="27" t="s">
        <v>7</v>
      </c>
      <c r="L886" s="584"/>
      <c r="M886" s="639" t="s">
        <v>1725</v>
      </c>
    </row>
    <row r="887" spans="1:13" ht="45.75" customHeight="1">
      <c r="A887" s="33"/>
      <c r="B887" s="33" t="s">
        <v>259</v>
      </c>
      <c r="C887" s="33"/>
      <c r="D887" s="33"/>
      <c r="E887" s="33"/>
      <c r="F887" s="33"/>
      <c r="G887" s="596"/>
      <c r="H887" s="596"/>
      <c r="I887" s="46">
        <f>SUM(I888:I890)</f>
        <v>5485.6</v>
      </c>
      <c r="J887" s="596">
        <f>SUM(J888:J890)</f>
        <v>5370.067</v>
      </c>
      <c r="K887" s="96"/>
      <c r="L887" s="96"/>
      <c r="M887" s="52"/>
    </row>
    <row r="888" spans="1:13" ht="27" customHeight="1">
      <c r="A888" s="33"/>
      <c r="B888" s="33" t="s">
        <v>7</v>
      </c>
      <c r="C888" s="33"/>
      <c r="D888" s="33"/>
      <c r="E888" s="33"/>
      <c r="F888" s="33"/>
      <c r="G888" s="596"/>
      <c r="H888" s="596"/>
      <c r="I888" s="46">
        <f>I885+I886</f>
        <v>5485.6</v>
      </c>
      <c r="J888" s="46">
        <f>J885+J886</f>
        <v>5370.067</v>
      </c>
      <c r="K888" s="640"/>
      <c r="L888" s="96"/>
      <c r="M888" s="52"/>
    </row>
    <row r="889" spans="1:13" ht="24" customHeight="1">
      <c r="A889" s="33"/>
      <c r="B889" s="33" t="s">
        <v>8</v>
      </c>
      <c r="C889" s="33"/>
      <c r="D889" s="33"/>
      <c r="E889" s="33"/>
      <c r="F889" s="33"/>
      <c r="G889" s="596"/>
      <c r="H889" s="596"/>
      <c r="I889" s="46">
        <v>0</v>
      </c>
      <c r="J889" s="46">
        <v>0</v>
      </c>
      <c r="K889" s="96"/>
      <c r="L889" s="96"/>
      <c r="M889" s="52"/>
    </row>
    <row r="890" spans="1:13" ht="27" customHeight="1">
      <c r="A890" s="33"/>
      <c r="B890" s="33" t="s">
        <v>5</v>
      </c>
      <c r="C890" s="33"/>
      <c r="D890" s="33"/>
      <c r="E890" s="33"/>
      <c r="F890" s="33"/>
      <c r="G890" s="596"/>
      <c r="H890" s="596"/>
      <c r="I890" s="46">
        <v>0</v>
      </c>
      <c r="J890" s="46">
        <v>0</v>
      </c>
      <c r="K890" s="91"/>
      <c r="L890" s="91"/>
      <c r="M890" s="42"/>
    </row>
    <row r="891" spans="1:13" ht="15.75">
      <c r="A891" s="24"/>
      <c r="B891" s="898" t="s">
        <v>316</v>
      </c>
      <c r="C891" s="898"/>
      <c r="D891" s="898"/>
      <c r="E891" s="898"/>
      <c r="F891" s="898"/>
      <c r="G891" s="898"/>
      <c r="H891" s="898"/>
      <c r="I891" s="898"/>
      <c r="J891" s="898"/>
      <c r="K891" s="91"/>
      <c r="L891" s="91"/>
      <c r="M891" s="42"/>
    </row>
    <row r="892" spans="1:13" ht="47.25">
      <c r="A892" s="24"/>
      <c r="B892" s="156" t="s">
        <v>931</v>
      </c>
      <c r="C892" s="24" t="s">
        <v>1</v>
      </c>
      <c r="D892" s="30"/>
      <c r="E892" s="30" t="s">
        <v>676</v>
      </c>
      <c r="F892" s="33" t="s">
        <v>733</v>
      </c>
      <c r="G892" s="33" t="s">
        <v>733</v>
      </c>
      <c r="H892" s="27" t="s">
        <v>733</v>
      </c>
      <c r="I892" s="27">
        <v>9.8</v>
      </c>
      <c r="J892" s="27">
        <f>I892</f>
        <v>9.8</v>
      </c>
      <c r="K892" s="27" t="s">
        <v>8</v>
      </c>
      <c r="L892" s="91"/>
      <c r="M892" s="37" t="s">
        <v>1523</v>
      </c>
    </row>
    <row r="893" spans="1:13" ht="47.25">
      <c r="A893" s="24"/>
      <c r="B893" s="156" t="s">
        <v>932</v>
      </c>
      <c r="C893" s="24" t="s">
        <v>1</v>
      </c>
      <c r="D893" s="30"/>
      <c r="E893" s="30" t="s">
        <v>676</v>
      </c>
      <c r="F893" s="33" t="s">
        <v>733</v>
      </c>
      <c r="G893" s="33" t="s">
        <v>733</v>
      </c>
      <c r="H893" s="27" t="s">
        <v>733</v>
      </c>
      <c r="I893" s="27">
        <v>7.4</v>
      </c>
      <c r="J893" s="27">
        <f aca="true" t="shared" si="3" ref="J893:J906">I893</f>
        <v>7.4</v>
      </c>
      <c r="K893" s="27" t="s">
        <v>8</v>
      </c>
      <c r="L893" s="91"/>
      <c r="M893" s="37" t="s">
        <v>1523</v>
      </c>
    </row>
    <row r="894" spans="1:13" ht="64.5" customHeight="1">
      <c r="A894" s="24"/>
      <c r="B894" s="85" t="s">
        <v>935</v>
      </c>
      <c r="C894" s="24" t="s">
        <v>1</v>
      </c>
      <c r="D894" s="30"/>
      <c r="E894" s="30" t="s">
        <v>676</v>
      </c>
      <c r="F894" s="33" t="s">
        <v>733</v>
      </c>
      <c r="G894" s="33" t="s">
        <v>733</v>
      </c>
      <c r="H894" s="27" t="s">
        <v>733</v>
      </c>
      <c r="I894" s="27">
        <v>896.3</v>
      </c>
      <c r="J894" s="27">
        <f t="shared" si="3"/>
        <v>896.3</v>
      </c>
      <c r="K894" s="27" t="s">
        <v>936</v>
      </c>
      <c r="L894" s="91"/>
      <c r="M894" s="37" t="s">
        <v>1524</v>
      </c>
    </row>
    <row r="895" spans="1:13" ht="24.75" customHeight="1">
      <c r="A895" s="677"/>
      <c r="B895" s="714" t="s">
        <v>933</v>
      </c>
      <c r="C895" s="677" t="s">
        <v>1</v>
      </c>
      <c r="D895" s="742"/>
      <c r="E895" s="742" t="s">
        <v>676</v>
      </c>
      <c r="F895" s="771" t="s">
        <v>733</v>
      </c>
      <c r="G895" s="771" t="s">
        <v>733</v>
      </c>
      <c r="H895" s="664" t="s">
        <v>733</v>
      </c>
      <c r="I895" s="27">
        <v>120</v>
      </c>
      <c r="J895" s="27">
        <f t="shared" si="3"/>
        <v>120</v>
      </c>
      <c r="K895" s="27" t="s">
        <v>7</v>
      </c>
      <c r="L895" s="91"/>
      <c r="M895" s="834" t="s">
        <v>1524</v>
      </c>
    </row>
    <row r="896" spans="1:13" ht="27" customHeight="1">
      <c r="A896" s="678"/>
      <c r="B896" s="715"/>
      <c r="C896" s="678"/>
      <c r="D896" s="743"/>
      <c r="E896" s="743"/>
      <c r="F896" s="772"/>
      <c r="G896" s="772"/>
      <c r="H896" s="665"/>
      <c r="I896" s="27">
        <v>105.4</v>
      </c>
      <c r="J896" s="27">
        <f t="shared" si="3"/>
        <v>105.4</v>
      </c>
      <c r="K896" s="27" t="s">
        <v>8</v>
      </c>
      <c r="L896" s="91"/>
      <c r="M896" s="835"/>
    </row>
    <row r="897" spans="1:13" ht="56.25" customHeight="1">
      <c r="A897" s="24"/>
      <c r="B897" s="714" t="s">
        <v>934</v>
      </c>
      <c r="C897" s="24" t="s">
        <v>1</v>
      </c>
      <c r="D897" s="742"/>
      <c r="E897" s="742" t="s">
        <v>676</v>
      </c>
      <c r="F897" s="771" t="s">
        <v>733</v>
      </c>
      <c r="G897" s="771" t="s">
        <v>733</v>
      </c>
      <c r="H897" s="664" t="s">
        <v>733</v>
      </c>
      <c r="I897" s="27">
        <v>523.2</v>
      </c>
      <c r="J897" s="27">
        <f t="shared" si="3"/>
        <v>523.2</v>
      </c>
      <c r="K897" s="27" t="s">
        <v>7</v>
      </c>
      <c r="L897" s="91"/>
      <c r="M897" s="834" t="s">
        <v>1524</v>
      </c>
    </row>
    <row r="898" spans="1:13" ht="35.25" customHeight="1">
      <c r="A898" s="24"/>
      <c r="B898" s="715"/>
      <c r="C898" s="24"/>
      <c r="D898" s="743"/>
      <c r="E898" s="743"/>
      <c r="F898" s="772"/>
      <c r="G898" s="772"/>
      <c r="H898" s="665"/>
      <c r="I898" s="27">
        <v>0</v>
      </c>
      <c r="J898" s="27">
        <v>110.7</v>
      </c>
      <c r="K898" s="27" t="s">
        <v>8</v>
      </c>
      <c r="L898" s="91"/>
      <c r="M898" s="835"/>
    </row>
    <row r="899" spans="1:13" ht="44.25" customHeight="1">
      <c r="A899" s="24"/>
      <c r="B899" s="85" t="s">
        <v>942</v>
      </c>
      <c r="C899" s="24" t="s">
        <v>1</v>
      </c>
      <c r="D899" s="30"/>
      <c r="E899" s="30" t="s">
        <v>676</v>
      </c>
      <c r="F899" s="33" t="s">
        <v>733</v>
      </c>
      <c r="G899" s="33" t="s">
        <v>733</v>
      </c>
      <c r="H899" s="27" t="s">
        <v>733</v>
      </c>
      <c r="I899" s="27">
        <v>3120.4</v>
      </c>
      <c r="J899" s="27">
        <v>3120.4</v>
      </c>
      <c r="K899" s="27" t="s">
        <v>8</v>
      </c>
      <c r="L899" s="91"/>
      <c r="M899" s="37" t="s">
        <v>1525</v>
      </c>
    </row>
    <row r="900" spans="1:13" ht="47.25">
      <c r="A900" s="24"/>
      <c r="B900" s="85" t="s">
        <v>937</v>
      </c>
      <c r="C900" s="24" t="s">
        <v>1</v>
      </c>
      <c r="D900" s="30"/>
      <c r="E900" s="30" t="s">
        <v>676</v>
      </c>
      <c r="F900" s="33" t="s">
        <v>733</v>
      </c>
      <c r="G900" s="33"/>
      <c r="H900" s="27" t="s">
        <v>733</v>
      </c>
      <c r="I900" s="27">
        <v>630</v>
      </c>
      <c r="J900" s="27">
        <f t="shared" si="3"/>
        <v>630</v>
      </c>
      <c r="K900" s="27" t="s">
        <v>8</v>
      </c>
      <c r="L900" s="91"/>
      <c r="M900" s="37" t="s">
        <v>1523</v>
      </c>
    </row>
    <row r="901" spans="1:13" ht="47.25">
      <c r="A901" s="24"/>
      <c r="B901" s="85" t="s">
        <v>938</v>
      </c>
      <c r="C901" s="24" t="s">
        <v>1</v>
      </c>
      <c r="D901" s="30"/>
      <c r="E901" s="30" t="s">
        <v>676</v>
      </c>
      <c r="F901" s="33" t="s">
        <v>733</v>
      </c>
      <c r="G901" s="33"/>
      <c r="H901" s="27" t="s">
        <v>733</v>
      </c>
      <c r="I901" s="27">
        <v>861</v>
      </c>
      <c r="J901" s="27">
        <f t="shared" si="3"/>
        <v>861</v>
      </c>
      <c r="K901" s="27" t="s">
        <v>8</v>
      </c>
      <c r="L901" s="91"/>
      <c r="M901" s="37" t="s">
        <v>1523</v>
      </c>
    </row>
    <row r="902" spans="1:13" ht="63">
      <c r="A902" s="24"/>
      <c r="B902" s="85" t="s">
        <v>681</v>
      </c>
      <c r="C902" s="24" t="s">
        <v>1</v>
      </c>
      <c r="D902" s="30"/>
      <c r="E902" s="30" t="s">
        <v>676</v>
      </c>
      <c r="F902" s="33" t="s">
        <v>733</v>
      </c>
      <c r="G902" s="33" t="s">
        <v>733</v>
      </c>
      <c r="H902" s="27" t="s">
        <v>733</v>
      </c>
      <c r="I902" s="27">
        <v>30.8</v>
      </c>
      <c r="J902" s="27">
        <f t="shared" si="3"/>
        <v>30.8</v>
      </c>
      <c r="K902" s="27" t="s">
        <v>7</v>
      </c>
      <c r="L902" s="91"/>
      <c r="M902" s="37" t="s">
        <v>1728</v>
      </c>
    </row>
    <row r="903" spans="1:13" ht="94.5">
      <c r="A903" s="24"/>
      <c r="B903" s="85" t="s">
        <v>939</v>
      </c>
      <c r="C903" s="24" t="s">
        <v>1</v>
      </c>
      <c r="D903" s="30"/>
      <c r="E903" s="30" t="s">
        <v>676</v>
      </c>
      <c r="F903" s="33" t="s">
        <v>733</v>
      </c>
      <c r="G903" s="33" t="s">
        <v>733</v>
      </c>
      <c r="H903" s="27" t="s">
        <v>733</v>
      </c>
      <c r="I903" s="27">
        <v>25</v>
      </c>
      <c r="J903" s="27">
        <f t="shared" si="3"/>
        <v>25</v>
      </c>
      <c r="K903" s="27" t="s">
        <v>7</v>
      </c>
      <c r="L903" s="91"/>
      <c r="M903" s="37" t="s">
        <v>1728</v>
      </c>
    </row>
    <row r="904" spans="1:13" ht="94.5">
      <c r="A904" s="24"/>
      <c r="B904" s="85" t="s">
        <v>940</v>
      </c>
      <c r="C904" s="24" t="s">
        <v>1</v>
      </c>
      <c r="D904" s="30"/>
      <c r="E904" s="30" t="s">
        <v>676</v>
      </c>
      <c r="F904" s="33" t="s">
        <v>733</v>
      </c>
      <c r="G904" s="33" t="s">
        <v>733</v>
      </c>
      <c r="H904" s="27" t="s">
        <v>733</v>
      </c>
      <c r="I904" s="27">
        <v>200</v>
      </c>
      <c r="J904" s="27">
        <f t="shared" si="3"/>
        <v>200</v>
      </c>
      <c r="K904" s="27" t="s">
        <v>7</v>
      </c>
      <c r="L904" s="91"/>
      <c r="M904" s="37" t="s">
        <v>1728</v>
      </c>
    </row>
    <row r="905" spans="1:13" ht="31.5">
      <c r="A905" s="24"/>
      <c r="B905" s="85" t="s">
        <v>682</v>
      </c>
      <c r="C905" s="24" t="s">
        <v>1</v>
      </c>
      <c r="D905" s="30"/>
      <c r="E905" s="30" t="s">
        <v>676</v>
      </c>
      <c r="F905" s="33" t="s">
        <v>733</v>
      </c>
      <c r="G905" s="33" t="s">
        <v>733</v>
      </c>
      <c r="H905" s="27" t="s">
        <v>733</v>
      </c>
      <c r="I905" s="27">
        <v>142.6</v>
      </c>
      <c r="J905" s="27">
        <f t="shared" si="3"/>
        <v>142.6</v>
      </c>
      <c r="K905" s="27" t="s">
        <v>8</v>
      </c>
      <c r="L905" s="91"/>
      <c r="M905" s="37" t="s">
        <v>1728</v>
      </c>
    </row>
    <row r="906" spans="1:13" ht="47.25">
      <c r="A906" s="24"/>
      <c r="B906" s="85" t="s">
        <v>941</v>
      </c>
      <c r="C906" s="24" t="s">
        <v>1</v>
      </c>
      <c r="D906" s="30"/>
      <c r="E906" s="30" t="s">
        <v>676</v>
      </c>
      <c r="F906" s="33" t="s">
        <v>733</v>
      </c>
      <c r="G906" s="33" t="s">
        <v>733</v>
      </c>
      <c r="H906" s="27" t="s">
        <v>733</v>
      </c>
      <c r="I906" s="27">
        <v>797.4</v>
      </c>
      <c r="J906" s="27">
        <f t="shared" si="3"/>
        <v>797.4</v>
      </c>
      <c r="K906" s="27" t="s">
        <v>8</v>
      </c>
      <c r="L906" s="91"/>
      <c r="M906" s="37" t="s">
        <v>1728</v>
      </c>
    </row>
    <row r="907" spans="1:13" ht="46.5" customHeight="1">
      <c r="A907" s="24"/>
      <c r="B907" s="85" t="s">
        <v>1659</v>
      </c>
      <c r="C907" s="24" t="s">
        <v>1</v>
      </c>
      <c r="D907" s="30"/>
      <c r="E907" s="30" t="s">
        <v>676</v>
      </c>
      <c r="F907" s="33"/>
      <c r="G907" s="33"/>
      <c r="H907" s="27"/>
      <c r="I907" s="27">
        <v>1313.6</v>
      </c>
      <c r="J907" s="27">
        <v>1313.6</v>
      </c>
      <c r="K907" s="27" t="s">
        <v>5</v>
      </c>
      <c r="L907" s="91"/>
      <c r="M907" s="37"/>
    </row>
    <row r="908" spans="1:13" ht="15.75">
      <c r="A908" s="118"/>
      <c r="B908" s="231" t="s">
        <v>369</v>
      </c>
      <c r="C908" s="118"/>
      <c r="D908" s="118"/>
      <c r="E908" s="118"/>
      <c r="F908" s="118"/>
      <c r="G908" s="135"/>
      <c r="H908" s="135"/>
      <c r="I908" s="118">
        <f>SUM(I909:I911)</f>
        <v>8765.7</v>
      </c>
      <c r="J908" s="118">
        <f>SUM(J909:J911)</f>
        <v>8876.4</v>
      </c>
      <c r="K908" s="136"/>
      <c r="L908" s="136"/>
      <c r="M908" s="127"/>
    </row>
    <row r="909" spans="1:13" ht="15.75">
      <c r="A909" s="118"/>
      <c r="B909" s="118" t="s">
        <v>7</v>
      </c>
      <c r="C909" s="118"/>
      <c r="D909" s="118"/>
      <c r="E909" s="118"/>
      <c r="F909" s="118"/>
      <c r="G909" s="135"/>
      <c r="H909" s="135"/>
      <c r="I909" s="135">
        <f>I894+I895+I902+I903+I897+I904</f>
        <v>1795.3</v>
      </c>
      <c r="J909" s="135">
        <f>J894+J895+J902+J903+J897+J904</f>
        <v>1795.3</v>
      </c>
      <c r="K909" s="619"/>
      <c r="L909" s="136"/>
      <c r="M909" s="127"/>
    </row>
    <row r="910" spans="1:13" ht="15.75">
      <c r="A910" s="118"/>
      <c r="B910" s="118" t="s">
        <v>8</v>
      </c>
      <c r="C910" s="118"/>
      <c r="D910" s="118"/>
      <c r="E910" s="118"/>
      <c r="F910" s="118"/>
      <c r="G910" s="135"/>
      <c r="H910" s="135"/>
      <c r="I910" s="135">
        <f>I896+I899+I900+I901+I905+I906+I898</f>
        <v>5656.8</v>
      </c>
      <c r="J910" s="135">
        <f>J896+J899+J900+J901+J905+J906+J898</f>
        <v>5767.5</v>
      </c>
      <c r="K910" s="136"/>
      <c r="L910" s="136"/>
      <c r="M910" s="127"/>
    </row>
    <row r="911" spans="1:13" ht="15.75">
      <c r="A911" s="118"/>
      <c r="B911" s="118" t="s">
        <v>5</v>
      </c>
      <c r="C911" s="118"/>
      <c r="D911" s="118"/>
      <c r="E911" s="118"/>
      <c r="F911" s="118"/>
      <c r="G911" s="135"/>
      <c r="H911" s="135"/>
      <c r="I911" s="135">
        <f>I907</f>
        <v>1313.6</v>
      </c>
      <c r="J911" s="135">
        <f>J907</f>
        <v>1313.6</v>
      </c>
      <c r="K911" s="133"/>
      <c r="L911" s="133"/>
      <c r="M911" s="123"/>
    </row>
    <row r="912" spans="1:13" ht="15.75">
      <c r="A912" s="24"/>
      <c r="B912" s="706" t="s">
        <v>796</v>
      </c>
      <c r="C912" s="706"/>
      <c r="D912" s="706"/>
      <c r="E912" s="706"/>
      <c r="F912" s="706"/>
      <c r="G912" s="706"/>
      <c r="H912" s="706"/>
      <c r="I912" s="706"/>
      <c r="J912" s="706"/>
      <c r="K912" s="706"/>
      <c r="L912" s="706"/>
      <c r="M912" s="52"/>
    </row>
    <row r="913" spans="1:13" ht="31.5">
      <c r="A913" s="24"/>
      <c r="B913" s="85" t="s">
        <v>943</v>
      </c>
      <c r="C913" s="24" t="s">
        <v>1</v>
      </c>
      <c r="D913" s="24"/>
      <c r="E913" s="30" t="s">
        <v>663</v>
      </c>
      <c r="F913" s="29" t="s">
        <v>733</v>
      </c>
      <c r="G913" s="29" t="s">
        <v>733</v>
      </c>
      <c r="H913" s="29" t="s">
        <v>733</v>
      </c>
      <c r="I913" s="24">
        <v>5.1</v>
      </c>
      <c r="J913" s="24">
        <v>5.1</v>
      </c>
      <c r="K913" s="24" t="s">
        <v>8</v>
      </c>
      <c r="L913" s="65"/>
      <c r="M913" s="65" t="s">
        <v>1727</v>
      </c>
    </row>
    <row r="914" spans="1:13" ht="47.25">
      <c r="A914" s="24"/>
      <c r="B914" s="85" t="s">
        <v>1660</v>
      </c>
      <c r="C914" s="24" t="s">
        <v>1</v>
      </c>
      <c r="D914" s="24"/>
      <c r="E914" s="30" t="s">
        <v>663</v>
      </c>
      <c r="F914" s="29"/>
      <c r="G914" s="29"/>
      <c r="H914" s="29"/>
      <c r="I914" s="24">
        <v>134.9</v>
      </c>
      <c r="J914" s="24">
        <v>134.9</v>
      </c>
      <c r="K914" s="24" t="s">
        <v>8</v>
      </c>
      <c r="L914" s="65"/>
      <c r="M914" s="657" t="s">
        <v>1726</v>
      </c>
    </row>
    <row r="915" spans="1:13" ht="15.75">
      <c r="A915" s="118"/>
      <c r="B915" s="118" t="s">
        <v>797</v>
      </c>
      <c r="C915" s="118"/>
      <c r="D915" s="118"/>
      <c r="E915" s="118"/>
      <c r="F915" s="132"/>
      <c r="G915" s="132"/>
      <c r="H915" s="132"/>
      <c r="I915" s="132">
        <f>SUM(I916:I918)</f>
        <v>140</v>
      </c>
      <c r="J915" s="132">
        <f>SUM(J916:J918)</f>
        <v>140</v>
      </c>
      <c r="K915" s="133"/>
      <c r="L915" s="133"/>
      <c r="M915" s="123"/>
    </row>
    <row r="916" spans="1:13" ht="15.75">
      <c r="A916" s="118"/>
      <c r="B916" s="118" t="s">
        <v>7</v>
      </c>
      <c r="C916" s="118"/>
      <c r="D916" s="118"/>
      <c r="E916" s="118"/>
      <c r="F916" s="132"/>
      <c r="G916" s="132"/>
      <c r="H916" s="132"/>
      <c r="I916" s="132">
        <v>0</v>
      </c>
      <c r="J916" s="132">
        <v>0</v>
      </c>
      <c r="K916" s="133"/>
      <c r="L916" s="133"/>
      <c r="M916" s="123"/>
    </row>
    <row r="917" spans="1:13" ht="15.75">
      <c r="A917" s="118"/>
      <c r="B917" s="118" t="s">
        <v>8</v>
      </c>
      <c r="C917" s="118"/>
      <c r="D917" s="118"/>
      <c r="E917" s="118"/>
      <c r="F917" s="132"/>
      <c r="G917" s="132"/>
      <c r="H917" s="132"/>
      <c r="I917" s="132">
        <f>I913+I914</f>
        <v>140</v>
      </c>
      <c r="J917" s="132">
        <f>J913+J914</f>
        <v>140</v>
      </c>
      <c r="K917" s="122"/>
      <c r="L917" s="122"/>
      <c r="M917" s="122"/>
    </row>
    <row r="918" spans="1:13" ht="15.75">
      <c r="A918" s="118"/>
      <c r="B918" s="118" t="s">
        <v>5</v>
      </c>
      <c r="C918" s="118"/>
      <c r="D918" s="118"/>
      <c r="E918" s="118"/>
      <c r="F918" s="132"/>
      <c r="G918" s="132"/>
      <c r="H918" s="132"/>
      <c r="I918" s="132">
        <v>0</v>
      </c>
      <c r="J918" s="132">
        <v>0</v>
      </c>
      <c r="K918" s="122"/>
      <c r="L918" s="122"/>
      <c r="M918" s="122"/>
    </row>
    <row r="919" spans="1:13" ht="15.75">
      <c r="A919" s="24"/>
      <c r="B919" s="706" t="s">
        <v>291</v>
      </c>
      <c r="C919" s="706"/>
      <c r="D919" s="706"/>
      <c r="E919" s="706"/>
      <c r="F919" s="706"/>
      <c r="G919" s="706"/>
      <c r="H919" s="706"/>
      <c r="I919" s="706"/>
      <c r="J919" s="706"/>
      <c r="K919" s="706"/>
      <c r="L919" s="706"/>
      <c r="M919" s="52"/>
    </row>
    <row r="920" spans="1:13" ht="47.25">
      <c r="A920" s="24"/>
      <c r="B920" s="85" t="s">
        <v>944</v>
      </c>
      <c r="C920" s="24" t="s">
        <v>1</v>
      </c>
      <c r="D920" s="30"/>
      <c r="E920" s="30"/>
      <c r="F920" s="29" t="s">
        <v>733</v>
      </c>
      <c r="G920" s="29" t="s">
        <v>733</v>
      </c>
      <c r="H920" s="29" t="s">
        <v>733</v>
      </c>
      <c r="I920" s="29">
        <v>40.4</v>
      </c>
      <c r="J920" s="27">
        <f>I920</f>
        <v>40.4</v>
      </c>
      <c r="K920" s="27" t="s">
        <v>8</v>
      </c>
      <c r="L920" s="584"/>
      <c r="M920" s="658" t="s">
        <v>1526</v>
      </c>
    </row>
    <row r="921" spans="1:13" ht="41.25" customHeight="1">
      <c r="A921" s="97"/>
      <c r="B921" s="85" t="s">
        <v>945</v>
      </c>
      <c r="C921" s="24" t="s">
        <v>1</v>
      </c>
      <c r="D921" s="30"/>
      <c r="E921" s="30"/>
      <c r="F921" s="29" t="s">
        <v>733</v>
      </c>
      <c r="G921" s="29"/>
      <c r="H921" s="29" t="s">
        <v>733</v>
      </c>
      <c r="I921" s="29">
        <v>49.1</v>
      </c>
      <c r="J921" s="27">
        <f>I921</f>
        <v>49.1</v>
      </c>
      <c r="K921" s="27" t="s">
        <v>8</v>
      </c>
      <c r="L921" s="584"/>
      <c r="M921" s="250" t="s">
        <v>1526</v>
      </c>
    </row>
    <row r="922" spans="1:13" ht="67.5" customHeight="1">
      <c r="A922" s="525"/>
      <c r="B922" s="638" t="s">
        <v>305</v>
      </c>
      <c r="C922" s="44" t="s">
        <v>1</v>
      </c>
      <c r="D922" s="45"/>
      <c r="E922" s="45"/>
      <c r="F922" s="592" t="s">
        <v>733</v>
      </c>
      <c r="G922" s="592" t="s">
        <v>733</v>
      </c>
      <c r="H922" s="592" t="s">
        <v>733</v>
      </c>
      <c r="I922" s="29">
        <v>1004.6</v>
      </c>
      <c r="J922" s="29">
        <v>1004.6</v>
      </c>
      <c r="K922" s="27" t="s">
        <v>7</v>
      </c>
      <c r="L922" s="584"/>
      <c r="M922" s="681" t="s">
        <v>1527</v>
      </c>
    </row>
    <row r="923" spans="1:13" ht="56.25" customHeight="1">
      <c r="A923" s="44"/>
      <c r="B923" s="85" t="s">
        <v>947</v>
      </c>
      <c r="C923" s="44" t="s">
        <v>1</v>
      </c>
      <c r="D923" s="45"/>
      <c r="E923" s="45"/>
      <c r="F923" s="29" t="s">
        <v>733</v>
      </c>
      <c r="G923" s="29" t="s">
        <v>733</v>
      </c>
      <c r="H923" s="29" t="s">
        <v>733</v>
      </c>
      <c r="I923" s="29">
        <v>300.9</v>
      </c>
      <c r="J923" s="27">
        <f>I923</f>
        <v>300.9</v>
      </c>
      <c r="K923" s="27" t="s">
        <v>8</v>
      </c>
      <c r="L923" s="584"/>
      <c r="M923" s="901"/>
    </row>
    <row r="924" spans="1:13" ht="56.25" customHeight="1">
      <c r="A924" s="44"/>
      <c r="B924" s="85" t="s">
        <v>947</v>
      </c>
      <c r="C924" s="44" t="s">
        <v>1</v>
      </c>
      <c r="D924" s="45"/>
      <c r="E924" s="45"/>
      <c r="F924" s="29" t="s">
        <v>733</v>
      </c>
      <c r="G924" s="29" t="s">
        <v>733</v>
      </c>
      <c r="H924" s="29" t="s">
        <v>733</v>
      </c>
      <c r="I924" s="29">
        <v>134.8</v>
      </c>
      <c r="J924" s="27">
        <f>I924</f>
        <v>134.8</v>
      </c>
      <c r="K924" s="27" t="s">
        <v>8</v>
      </c>
      <c r="L924" s="584"/>
      <c r="M924" s="682"/>
    </row>
    <row r="925" spans="1:13" ht="69" customHeight="1">
      <c r="A925" s="44"/>
      <c r="B925" s="85" t="s">
        <v>1661</v>
      </c>
      <c r="C925" s="44"/>
      <c r="D925" s="45"/>
      <c r="E925" s="45"/>
      <c r="F925" s="29"/>
      <c r="G925" s="29"/>
      <c r="H925" s="29"/>
      <c r="I925" s="584">
        <v>659.4</v>
      </c>
      <c r="J925" s="584">
        <v>659.4</v>
      </c>
      <c r="K925" s="27" t="s">
        <v>5</v>
      </c>
      <c r="L925" s="584"/>
      <c r="M925" s="460" t="s">
        <v>1665</v>
      </c>
    </row>
    <row r="926" spans="1:13" ht="69" customHeight="1">
      <c r="A926" s="44"/>
      <c r="B926" s="85" t="s">
        <v>1662</v>
      </c>
      <c r="C926" s="44"/>
      <c r="D926" s="45"/>
      <c r="E926" s="45"/>
      <c r="F926" s="29"/>
      <c r="G926" s="29"/>
      <c r="H926" s="29"/>
      <c r="I926" s="584">
        <v>1472.7</v>
      </c>
      <c r="J926" s="584">
        <v>1472.7</v>
      </c>
      <c r="K926" s="27" t="s">
        <v>5</v>
      </c>
      <c r="L926" s="584"/>
      <c r="M926" s="460" t="s">
        <v>1665</v>
      </c>
    </row>
    <row r="927" spans="1:13" ht="15.75">
      <c r="A927" s="118"/>
      <c r="B927" s="118" t="s">
        <v>293</v>
      </c>
      <c r="C927" s="118"/>
      <c r="D927" s="118"/>
      <c r="E927" s="118"/>
      <c r="F927" s="135"/>
      <c r="G927" s="135"/>
      <c r="H927" s="135"/>
      <c r="I927" s="135">
        <f>SUM(I928:I930)</f>
        <v>3661.9</v>
      </c>
      <c r="J927" s="135">
        <f>SUM(J928:J930)</f>
        <v>3661.9</v>
      </c>
      <c r="K927" s="136"/>
      <c r="L927" s="136"/>
      <c r="M927" s="127"/>
    </row>
    <row r="928" spans="1:13" ht="15.75">
      <c r="A928" s="118"/>
      <c r="B928" s="118" t="s">
        <v>7</v>
      </c>
      <c r="C928" s="118"/>
      <c r="D928" s="118"/>
      <c r="E928" s="118"/>
      <c r="F928" s="135"/>
      <c r="G928" s="135"/>
      <c r="H928" s="135"/>
      <c r="I928" s="135">
        <f>I922</f>
        <v>1004.6</v>
      </c>
      <c r="J928" s="135">
        <f>J922</f>
        <v>1004.6</v>
      </c>
      <c r="K928" s="136"/>
      <c r="L928" s="136"/>
      <c r="M928" s="127"/>
    </row>
    <row r="929" spans="1:13" ht="15.75">
      <c r="A929" s="118"/>
      <c r="B929" s="118" t="s">
        <v>8</v>
      </c>
      <c r="C929" s="118"/>
      <c r="D929" s="118"/>
      <c r="E929" s="118"/>
      <c r="F929" s="135"/>
      <c r="G929" s="135"/>
      <c r="H929" s="135"/>
      <c r="I929" s="135">
        <f>I920+I921+I923+I924</f>
        <v>525.2</v>
      </c>
      <c r="J929" s="135">
        <f>J920+J921+J923+J924</f>
        <v>525.2</v>
      </c>
      <c r="K929" s="136"/>
      <c r="L929" s="136"/>
      <c r="M929" s="127"/>
    </row>
    <row r="930" spans="1:13" ht="15.75">
      <c r="A930" s="118"/>
      <c r="B930" s="118" t="s">
        <v>5</v>
      </c>
      <c r="C930" s="118"/>
      <c r="D930" s="118"/>
      <c r="E930" s="118"/>
      <c r="F930" s="135"/>
      <c r="G930" s="135"/>
      <c r="H930" s="135"/>
      <c r="I930" s="135">
        <f>I925+I926</f>
        <v>2132.1</v>
      </c>
      <c r="J930" s="135">
        <f>J925+J926</f>
        <v>2132.1</v>
      </c>
      <c r="K930" s="133"/>
      <c r="L930" s="133"/>
      <c r="M930" s="123"/>
    </row>
    <row r="931" spans="1:13" ht="15.75">
      <c r="A931" s="24"/>
      <c r="B931" s="706" t="s">
        <v>328</v>
      </c>
      <c r="C931" s="706"/>
      <c r="D931" s="706"/>
      <c r="E931" s="706"/>
      <c r="F931" s="706"/>
      <c r="G931" s="706"/>
      <c r="H931" s="706"/>
      <c r="I931" s="706"/>
      <c r="J931" s="706"/>
      <c r="K931" s="706"/>
      <c r="L931" s="706"/>
      <c r="M931" s="52"/>
    </row>
    <row r="932" spans="1:13" ht="63.75" customHeight="1">
      <c r="A932" s="24"/>
      <c r="B932" s="228" t="s">
        <v>948</v>
      </c>
      <c r="C932" s="44" t="s">
        <v>1</v>
      </c>
      <c r="D932" s="45"/>
      <c r="E932" s="45" t="s">
        <v>949</v>
      </c>
      <c r="F932" s="165" t="s">
        <v>733</v>
      </c>
      <c r="G932" s="591" t="s">
        <v>733</v>
      </c>
      <c r="H932" s="592" t="s">
        <v>733</v>
      </c>
      <c r="I932" s="158">
        <v>18.7</v>
      </c>
      <c r="J932" s="158">
        <f aca="true" t="shared" si="4" ref="J932:J937">I932</f>
        <v>18.7</v>
      </c>
      <c r="K932" s="152" t="s">
        <v>8</v>
      </c>
      <c r="L932" s="151"/>
      <c r="M932" s="53" t="s">
        <v>1528</v>
      </c>
    </row>
    <row r="933" spans="1:13" ht="75.75" customHeight="1">
      <c r="A933" s="24"/>
      <c r="B933" s="228" t="s">
        <v>950</v>
      </c>
      <c r="C933" s="44" t="s">
        <v>1</v>
      </c>
      <c r="D933" s="45"/>
      <c r="E933" s="45" t="s">
        <v>949</v>
      </c>
      <c r="F933" s="165" t="s">
        <v>733</v>
      </c>
      <c r="G933" s="591" t="s">
        <v>733</v>
      </c>
      <c r="H933" s="592" t="s">
        <v>733</v>
      </c>
      <c r="I933" s="152">
        <v>20.4</v>
      </c>
      <c r="J933" s="158">
        <f t="shared" si="4"/>
        <v>20.4</v>
      </c>
      <c r="K933" s="152" t="s">
        <v>8</v>
      </c>
      <c r="L933" s="529"/>
      <c r="M933" s="53" t="s">
        <v>1528</v>
      </c>
    </row>
    <row r="934" spans="1:13" ht="79.5" customHeight="1">
      <c r="A934" s="24"/>
      <c r="B934" s="228" t="s">
        <v>952</v>
      </c>
      <c r="C934" s="44" t="s">
        <v>1</v>
      </c>
      <c r="D934" s="45"/>
      <c r="E934" s="45" t="s">
        <v>949</v>
      </c>
      <c r="F934" s="165" t="s">
        <v>733</v>
      </c>
      <c r="G934" s="591" t="s">
        <v>733</v>
      </c>
      <c r="H934" s="592" t="s">
        <v>733</v>
      </c>
      <c r="I934" s="158">
        <v>19</v>
      </c>
      <c r="J934" s="158">
        <f t="shared" si="4"/>
        <v>19</v>
      </c>
      <c r="K934" s="152" t="s">
        <v>8</v>
      </c>
      <c r="L934" s="529"/>
      <c r="M934" s="53" t="s">
        <v>1528</v>
      </c>
    </row>
    <row r="935" spans="1:13" ht="55.5" customHeight="1">
      <c r="A935" s="24"/>
      <c r="B935" s="593" t="s">
        <v>953</v>
      </c>
      <c r="C935" s="44" t="s">
        <v>1</v>
      </c>
      <c r="D935" s="45"/>
      <c r="E935" s="45" t="s">
        <v>949</v>
      </c>
      <c r="F935" s="165" t="s">
        <v>733</v>
      </c>
      <c r="G935" s="591" t="s">
        <v>733</v>
      </c>
      <c r="H935" s="592" t="s">
        <v>733</v>
      </c>
      <c r="I935" s="158">
        <v>18.9</v>
      </c>
      <c r="J935" s="158">
        <f t="shared" si="4"/>
        <v>18.9</v>
      </c>
      <c r="K935" s="152" t="s">
        <v>8</v>
      </c>
      <c r="L935" s="529"/>
      <c r="M935" s="53" t="s">
        <v>1528</v>
      </c>
    </row>
    <row r="936" spans="1:13" ht="64.5" customHeight="1">
      <c r="A936" s="44"/>
      <c r="B936" s="593" t="s">
        <v>954</v>
      </c>
      <c r="C936" s="44" t="s">
        <v>1</v>
      </c>
      <c r="D936" s="45"/>
      <c r="E936" s="45" t="s">
        <v>949</v>
      </c>
      <c r="F936" s="28" t="s">
        <v>733</v>
      </c>
      <c r="G936" s="591" t="s">
        <v>733</v>
      </c>
      <c r="H936" s="28" t="s">
        <v>733</v>
      </c>
      <c r="I936" s="158">
        <v>18.9</v>
      </c>
      <c r="J936" s="158">
        <f t="shared" si="4"/>
        <v>18.9</v>
      </c>
      <c r="K936" s="152" t="s">
        <v>8</v>
      </c>
      <c r="L936" s="529"/>
      <c r="M936" s="53" t="s">
        <v>1528</v>
      </c>
    </row>
    <row r="937" spans="1:13" ht="42.75" customHeight="1">
      <c r="A937" s="54"/>
      <c r="B937" s="593" t="s">
        <v>955</v>
      </c>
      <c r="C937" s="44" t="s">
        <v>1</v>
      </c>
      <c r="D937" s="45"/>
      <c r="E937" s="45" t="s">
        <v>956</v>
      </c>
      <c r="F937" s="28"/>
      <c r="G937" s="248" t="s">
        <v>733</v>
      </c>
      <c r="H937" s="28" t="s">
        <v>733</v>
      </c>
      <c r="I937" s="158">
        <v>400</v>
      </c>
      <c r="J937" s="158">
        <f t="shared" si="4"/>
        <v>400</v>
      </c>
      <c r="K937" s="152" t="s">
        <v>7</v>
      </c>
      <c r="L937" s="594"/>
      <c r="M937" s="53" t="s">
        <v>1528</v>
      </c>
    </row>
    <row r="938" spans="1:13" ht="47.25">
      <c r="A938" s="33"/>
      <c r="B938" s="595" t="s">
        <v>677</v>
      </c>
      <c r="C938" s="44" t="s">
        <v>1</v>
      </c>
      <c r="D938" s="30"/>
      <c r="E938" s="30" t="s">
        <v>702</v>
      </c>
      <c r="F938" s="27" t="s">
        <v>733</v>
      </c>
      <c r="G938" s="596" t="s">
        <v>733</v>
      </c>
      <c r="H938" s="27" t="s">
        <v>733</v>
      </c>
      <c r="I938" s="158">
        <v>0</v>
      </c>
      <c r="J938" s="158">
        <v>13.6</v>
      </c>
      <c r="K938" s="152" t="s">
        <v>8</v>
      </c>
      <c r="L938" s="594"/>
      <c r="M938" s="70" t="s">
        <v>1529</v>
      </c>
    </row>
    <row r="939" spans="1:13" ht="46.5" customHeight="1">
      <c r="A939" s="530"/>
      <c r="B939" s="599" t="s">
        <v>1663</v>
      </c>
      <c r="C939" s="24" t="s">
        <v>1</v>
      </c>
      <c r="D939" s="30"/>
      <c r="E939" s="30" t="s">
        <v>1664</v>
      </c>
      <c r="F939" s="527"/>
      <c r="G939" s="598"/>
      <c r="H939" s="527"/>
      <c r="I939" s="29">
        <v>23.6</v>
      </c>
      <c r="J939" s="29">
        <v>23.6</v>
      </c>
      <c r="K939" s="152" t="s">
        <v>8</v>
      </c>
      <c r="L939" s="594"/>
      <c r="M939" s="70" t="s">
        <v>1729</v>
      </c>
    </row>
    <row r="940" spans="1:13" ht="15.75">
      <c r="A940" s="121"/>
      <c r="B940" s="911" t="s">
        <v>328</v>
      </c>
      <c r="C940" s="912"/>
      <c r="D940" s="912"/>
      <c r="E940" s="912"/>
      <c r="F940" s="220"/>
      <c r="G940" s="220"/>
      <c r="H940" s="220"/>
      <c r="I940" s="220">
        <f>SUM(I941:I943)</f>
        <v>519.5</v>
      </c>
      <c r="J940" s="220">
        <f>SUM(J941:J943)</f>
        <v>533.1</v>
      </c>
      <c r="K940" s="221"/>
      <c r="L940" s="222"/>
      <c r="M940" s="127"/>
    </row>
    <row r="941" spans="1:13" ht="15.75">
      <c r="A941" s="118"/>
      <c r="B941" s="118" t="s">
        <v>7</v>
      </c>
      <c r="C941" s="118"/>
      <c r="D941" s="118"/>
      <c r="E941" s="118"/>
      <c r="F941" s="220"/>
      <c r="G941" s="135"/>
      <c r="H941" s="135"/>
      <c r="I941" s="220">
        <f>I937</f>
        <v>400</v>
      </c>
      <c r="J941" s="220">
        <f>J937</f>
        <v>400</v>
      </c>
      <c r="K941" s="223"/>
      <c r="L941" s="136"/>
      <c r="M941" s="127"/>
    </row>
    <row r="942" spans="1:13" ht="15.75">
      <c r="A942" s="118"/>
      <c r="B942" s="118" t="s">
        <v>8</v>
      </c>
      <c r="C942" s="118"/>
      <c r="D942" s="118"/>
      <c r="E942" s="118"/>
      <c r="F942" s="220"/>
      <c r="G942" s="135"/>
      <c r="H942" s="135"/>
      <c r="I942" s="220">
        <f>I932+I933+I934+I935+I936+I938+I939</f>
        <v>119.5</v>
      </c>
      <c r="J942" s="220">
        <f>J932+J933+J934+J935+J936+J938+J939</f>
        <v>133.1</v>
      </c>
      <c r="K942" s="223"/>
      <c r="L942" s="136"/>
      <c r="M942" s="127"/>
    </row>
    <row r="943" spans="1:13" ht="15.75">
      <c r="A943" s="118"/>
      <c r="B943" s="118" t="s">
        <v>5</v>
      </c>
      <c r="C943" s="118"/>
      <c r="D943" s="118"/>
      <c r="E943" s="118"/>
      <c r="F943" s="220"/>
      <c r="G943" s="135"/>
      <c r="H943" s="135"/>
      <c r="I943" s="220">
        <v>0</v>
      </c>
      <c r="J943" s="220">
        <v>0</v>
      </c>
      <c r="K943" s="224"/>
      <c r="L943" s="133"/>
      <c r="M943" s="123"/>
    </row>
    <row r="944" spans="1:13" ht="15.75">
      <c r="A944" s="191"/>
      <c r="B944" s="191" t="s">
        <v>306</v>
      </c>
      <c r="C944" s="191"/>
      <c r="D944" s="191"/>
      <c r="E944" s="191"/>
      <c r="F944" s="298"/>
      <c r="G944" s="298"/>
      <c r="H944" s="298"/>
      <c r="I944" s="298">
        <f>SUM(I945:I947)</f>
        <v>18572.7</v>
      </c>
      <c r="J944" s="298">
        <f>SUM(J945:J947)</f>
        <v>18581.467</v>
      </c>
      <c r="K944" s="305"/>
      <c r="L944" s="305"/>
      <c r="M944" s="189"/>
    </row>
    <row r="945" spans="1:13" ht="15.75">
      <c r="A945" s="191"/>
      <c r="B945" s="191" t="s">
        <v>7</v>
      </c>
      <c r="C945" s="191"/>
      <c r="D945" s="191"/>
      <c r="E945" s="191"/>
      <c r="F945" s="298"/>
      <c r="G945" s="298"/>
      <c r="H945" s="298"/>
      <c r="I945" s="298">
        <f aca="true" t="shared" si="5" ref="I945:J947">I888+I909+I916+I928+I941</f>
        <v>8685.5</v>
      </c>
      <c r="J945" s="298">
        <f t="shared" si="5"/>
        <v>8569.967</v>
      </c>
      <c r="K945" s="620"/>
      <c r="L945" s="305"/>
      <c r="M945" s="189"/>
    </row>
    <row r="946" spans="1:13" ht="15.75">
      <c r="A946" s="191"/>
      <c r="B946" s="191" t="s">
        <v>8</v>
      </c>
      <c r="C946" s="191"/>
      <c r="D946" s="191"/>
      <c r="E946" s="191"/>
      <c r="F946" s="298"/>
      <c r="G946" s="298"/>
      <c r="H946" s="298"/>
      <c r="I946" s="298">
        <f t="shared" si="5"/>
        <v>6441.5</v>
      </c>
      <c r="J946" s="298">
        <f t="shared" si="5"/>
        <v>6565.8</v>
      </c>
      <c r="K946" s="305"/>
      <c r="L946" s="305"/>
      <c r="M946" s="189"/>
    </row>
    <row r="947" spans="1:13" ht="15.75">
      <c r="A947" s="191"/>
      <c r="B947" s="191" t="s">
        <v>5</v>
      </c>
      <c r="C947" s="191"/>
      <c r="D947" s="191"/>
      <c r="E947" s="191"/>
      <c r="F947" s="298"/>
      <c r="G947" s="298"/>
      <c r="H947" s="298"/>
      <c r="I947" s="298">
        <f t="shared" si="5"/>
        <v>3445.7</v>
      </c>
      <c r="J947" s="298">
        <f t="shared" si="5"/>
        <v>3445.7</v>
      </c>
      <c r="K947" s="303"/>
      <c r="L947" s="303"/>
      <c r="M947" s="188"/>
    </row>
    <row r="948" spans="1:13" ht="15.75">
      <c r="A948" s="33"/>
      <c r="B948" s="913" t="s">
        <v>307</v>
      </c>
      <c r="C948" s="897"/>
      <c r="D948" s="897"/>
      <c r="E948" s="897"/>
      <c r="F948" s="897"/>
      <c r="G948" s="897"/>
      <c r="H948" s="897"/>
      <c r="I948" s="897"/>
      <c r="J948" s="897"/>
      <c r="K948" s="897"/>
      <c r="L948" s="897"/>
      <c r="M948" s="897"/>
    </row>
    <row r="949" spans="1:13" ht="15.75">
      <c r="A949" s="24"/>
      <c r="B949" s="914" t="s">
        <v>308</v>
      </c>
      <c r="C949" s="914"/>
      <c r="D949" s="914"/>
      <c r="E949" s="914"/>
      <c r="F949" s="914"/>
      <c r="G949" s="914"/>
      <c r="H949" s="914"/>
      <c r="I949" s="914"/>
      <c r="J949" s="914"/>
      <c r="K949" s="914"/>
      <c r="L949" s="914"/>
      <c r="M949" s="914"/>
    </row>
    <row r="950" spans="1:13" ht="270" customHeight="1">
      <c r="A950" s="24"/>
      <c r="B950" s="634" t="s">
        <v>309</v>
      </c>
      <c r="C950" s="633" t="s">
        <v>193</v>
      </c>
      <c r="D950" s="631" t="s">
        <v>4</v>
      </c>
      <c r="E950" s="636" t="s">
        <v>310</v>
      </c>
      <c r="F950" s="632">
        <v>92</v>
      </c>
      <c r="G950" s="636"/>
      <c r="H950" s="632">
        <v>92</v>
      </c>
      <c r="I950" s="631" t="s">
        <v>733</v>
      </c>
      <c r="J950" s="633" t="s">
        <v>733</v>
      </c>
      <c r="K950" s="631" t="s">
        <v>733</v>
      </c>
      <c r="L950" s="631" t="s">
        <v>733</v>
      </c>
      <c r="M950" s="166" t="s">
        <v>1706</v>
      </c>
    </row>
    <row r="951" spans="1:13" ht="94.5">
      <c r="A951" s="24"/>
      <c r="B951" s="147" t="s">
        <v>311</v>
      </c>
      <c r="C951" s="553" t="s">
        <v>193</v>
      </c>
      <c r="D951" s="146" t="s">
        <v>4</v>
      </c>
      <c r="E951" s="564" t="s">
        <v>310</v>
      </c>
      <c r="F951" s="632">
        <v>10</v>
      </c>
      <c r="G951" s="636"/>
      <c r="H951" s="632">
        <v>15.2</v>
      </c>
      <c r="I951" s="631" t="s">
        <v>733</v>
      </c>
      <c r="J951" s="553" t="s">
        <v>733</v>
      </c>
      <c r="K951" s="146" t="s">
        <v>733</v>
      </c>
      <c r="L951" s="146" t="s">
        <v>733</v>
      </c>
      <c r="M951" s="637" t="s">
        <v>1705</v>
      </c>
    </row>
    <row r="952" spans="1:13" ht="15.75">
      <c r="A952" s="24"/>
      <c r="B952" s="898" t="s">
        <v>3</v>
      </c>
      <c r="C952" s="898"/>
      <c r="D952" s="898"/>
      <c r="E952" s="898"/>
      <c r="F952" s="898"/>
      <c r="G952" s="898"/>
      <c r="H952" s="898"/>
      <c r="I952" s="898"/>
      <c r="J952" s="898"/>
      <c r="K952" s="91"/>
      <c r="L952" s="91"/>
      <c r="M952" s="42"/>
    </row>
    <row r="953" spans="1:13" ht="65.25" customHeight="1">
      <c r="A953" s="719"/>
      <c r="B953" s="902" t="s">
        <v>957</v>
      </c>
      <c r="C953" s="719" t="s">
        <v>1</v>
      </c>
      <c r="D953" s="719" t="s">
        <v>958</v>
      </c>
      <c r="E953" s="860" t="s">
        <v>310</v>
      </c>
      <c r="F953" s="860" t="s">
        <v>733</v>
      </c>
      <c r="G953" s="675" t="s">
        <v>733</v>
      </c>
      <c r="H953" s="675" t="s">
        <v>733</v>
      </c>
      <c r="I953" s="27">
        <v>2000</v>
      </c>
      <c r="J953" s="27">
        <v>2000</v>
      </c>
      <c r="K953" s="27" t="s">
        <v>7</v>
      </c>
      <c r="L953" s="584"/>
      <c r="M953" s="903" t="s">
        <v>1530</v>
      </c>
    </row>
    <row r="954" spans="1:13" ht="45.75" customHeight="1">
      <c r="A954" s="719"/>
      <c r="B954" s="902"/>
      <c r="C954" s="719"/>
      <c r="D954" s="719"/>
      <c r="E954" s="860"/>
      <c r="F954" s="860"/>
      <c r="G954" s="676"/>
      <c r="H954" s="676"/>
      <c r="I954" s="27">
        <v>8</v>
      </c>
      <c r="J954" s="27">
        <v>8</v>
      </c>
      <c r="K954" s="27" t="s">
        <v>8</v>
      </c>
      <c r="L954" s="584"/>
      <c r="M954" s="904"/>
    </row>
    <row r="955" spans="1:13" ht="60" customHeight="1">
      <c r="A955" s="24"/>
      <c r="B955" s="154" t="s">
        <v>959</v>
      </c>
      <c r="C955" s="24" t="s">
        <v>1</v>
      </c>
      <c r="D955" s="24" t="s">
        <v>960</v>
      </c>
      <c r="E955" s="152" t="s">
        <v>310</v>
      </c>
      <c r="F955" s="152" t="s">
        <v>733</v>
      </c>
      <c r="G955" s="152" t="s">
        <v>733</v>
      </c>
      <c r="H955" s="152" t="s">
        <v>733</v>
      </c>
      <c r="I955" s="905"/>
      <c r="J955" s="906"/>
      <c r="K955" s="906"/>
      <c r="L955" s="907"/>
      <c r="M955" s="681" t="s">
        <v>1531</v>
      </c>
    </row>
    <row r="956" spans="1:13" ht="63">
      <c r="A956" s="24"/>
      <c r="B956" s="85" t="s">
        <v>314</v>
      </c>
      <c r="C956" s="24" t="s">
        <v>1</v>
      </c>
      <c r="D956" s="24" t="s">
        <v>958</v>
      </c>
      <c r="E956" s="152" t="s">
        <v>315</v>
      </c>
      <c r="F956" s="24" t="s">
        <v>733</v>
      </c>
      <c r="G956" s="24" t="s">
        <v>733</v>
      </c>
      <c r="H956" s="24" t="s">
        <v>733</v>
      </c>
      <c r="I956" s="908" t="s">
        <v>105</v>
      </c>
      <c r="J956" s="909"/>
      <c r="K956" s="909"/>
      <c r="L956" s="910"/>
      <c r="M956" s="682"/>
    </row>
    <row r="957" spans="1:13" ht="15.75">
      <c r="A957" s="226"/>
      <c r="B957" s="226" t="s">
        <v>6</v>
      </c>
      <c r="C957" s="226"/>
      <c r="D957" s="226"/>
      <c r="E957" s="226"/>
      <c r="F957" s="226"/>
      <c r="G957" s="226"/>
      <c r="H957" s="226"/>
      <c r="I957" s="135">
        <f>SUM(I958:I960)</f>
        <v>2008</v>
      </c>
      <c r="J957" s="135">
        <f>SUM(J958:J960)</f>
        <v>2008</v>
      </c>
      <c r="K957" s="133"/>
      <c r="L957" s="122"/>
      <c r="M957" s="122"/>
    </row>
    <row r="958" spans="1:13" ht="15.75">
      <c r="A958" s="226"/>
      <c r="B958" s="226" t="s">
        <v>7</v>
      </c>
      <c r="C958" s="226"/>
      <c r="D958" s="226"/>
      <c r="E958" s="226"/>
      <c r="F958" s="226"/>
      <c r="G958" s="226"/>
      <c r="H958" s="226"/>
      <c r="I958" s="135">
        <f>I953</f>
        <v>2000</v>
      </c>
      <c r="J958" s="135">
        <f>J953</f>
        <v>2000</v>
      </c>
      <c r="K958" s="122"/>
      <c r="L958" s="133"/>
      <c r="M958" s="123"/>
    </row>
    <row r="959" spans="1:13" ht="15.75">
      <c r="A959" s="226"/>
      <c r="B959" s="226" t="s">
        <v>8</v>
      </c>
      <c r="C959" s="226"/>
      <c r="D959" s="226"/>
      <c r="E959" s="226"/>
      <c r="F959" s="226"/>
      <c r="G959" s="226"/>
      <c r="H959" s="226"/>
      <c r="I959" s="135">
        <f>I954</f>
        <v>8</v>
      </c>
      <c r="J959" s="135">
        <f>J954</f>
        <v>8</v>
      </c>
      <c r="K959" s="122"/>
      <c r="L959" s="133"/>
      <c r="M959" s="123"/>
    </row>
    <row r="960" spans="1:13" ht="15.75">
      <c r="A960" s="226"/>
      <c r="B960" s="226" t="s">
        <v>5</v>
      </c>
      <c r="C960" s="226"/>
      <c r="D960" s="226"/>
      <c r="E960" s="226"/>
      <c r="F960" s="226"/>
      <c r="G960" s="226"/>
      <c r="H960" s="226"/>
      <c r="I960" s="132">
        <v>0</v>
      </c>
      <c r="J960" s="132">
        <v>0</v>
      </c>
      <c r="K960" s="122"/>
      <c r="L960" s="122"/>
      <c r="M960" s="122"/>
    </row>
    <row r="961" spans="1:13" ht="15.75">
      <c r="A961" s="24"/>
      <c r="B961" s="761" t="s">
        <v>316</v>
      </c>
      <c r="C961" s="762"/>
      <c r="D961" s="762"/>
      <c r="E961" s="762"/>
      <c r="F961" s="762"/>
      <c r="G961" s="762"/>
      <c r="H961" s="762"/>
      <c r="I961" s="762"/>
      <c r="J961" s="763"/>
      <c r="K961" s="91"/>
      <c r="L961" s="91"/>
      <c r="M961" s="42"/>
    </row>
    <row r="962" spans="1:13" ht="67.5" customHeight="1">
      <c r="A962" s="24"/>
      <c r="B962" s="156" t="s">
        <v>961</v>
      </c>
      <c r="C962" s="24" t="s">
        <v>1</v>
      </c>
      <c r="D962" s="24" t="s">
        <v>958</v>
      </c>
      <c r="E962" s="152" t="s">
        <v>310</v>
      </c>
      <c r="F962" s="152" t="s">
        <v>733</v>
      </c>
      <c r="G962" s="165" t="s">
        <v>733</v>
      </c>
      <c r="H962" s="165" t="s">
        <v>733</v>
      </c>
      <c r="I962" s="142">
        <v>100</v>
      </c>
      <c r="J962" s="27">
        <v>100</v>
      </c>
      <c r="K962" s="27" t="s">
        <v>8</v>
      </c>
      <c r="L962" s="584"/>
      <c r="M962" s="526" t="s">
        <v>1691</v>
      </c>
    </row>
    <row r="963" spans="1:13" ht="31.5">
      <c r="A963" s="24"/>
      <c r="B963" s="85" t="s">
        <v>787</v>
      </c>
      <c r="C963" s="24" t="s">
        <v>1</v>
      </c>
      <c r="D963" s="24" t="s">
        <v>958</v>
      </c>
      <c r="E963" s="152" t="s">
        <v>665</v>
      </c>
      <c r="F963" s="152" t="s">
        <v>733</v>
      </c>
      <c r="G963" s="152" t="s">
        <v>733</v>
      </c>
      <c r="H963" s="152" t="s">
        <v>733</v>
      </c>
      <c r="I963" s="142">
        <v>31.1</v>
      </c>
      <c r="J963" s="27">
        <v>31.1</v>
      </c>
      <c r="K963" s="27" t="s">
        <v>8</v>
      </c>
      <c r="L963" s="584"/>
      <c r="M963" s="65" t="s">
        <v>1532</v>
      </c>
    </row>
    <row r="964" spans="1:13" ht="31.5">
      <c r="A964" s="24"/>
      <c r="B964" s="85" t="s">
        <v>962</v>
      </c>
      <c r="C964" s="24" t="s">
        <v>1</v>
      </c>
      <c r="D964" s="24" t="s">
        <v>958</v>
      </c>
      <c r="E964" s="152" t="s">
        <v>665</v>
      </c>
      <c r="F964" s="152"/>
      <c r="G964" s="152"/>
      <c r="H964" s="152"/>
      <c r="I964" s="27">
        <v>80.2</v>
      </c>
      <c r="J964" s="27">
        <v>80.2</v>
      </c>
      <c r="K964" s="27" t="s">
        <v>8</v>
      </c>
      <c r="L964" s="584"/>
      <c r="M964" s="65" t="s">
        <v>1532</v>
      </c>
    </row>
    <row r="965" spans="1:13" ht="31.5">
      <c r="A965" s="24"/>
      <c r="B965" s="85" t="s">
        <v>963</v>
      </c>
      <c r="C965" s="24" t="s">
        <v>1</v>
      </c>
      <c r="D965" s="24" t="s">
        <v>958</v>
      </c>
      <c r="E965" s="152" t="s">
        <v>665</v>
      </c>
      <c r="F965" s="860" t="s">
        <v>733</v>
      </c>
      <c r="G965" s="675" t="s">
        <v>733</v>
      </c>
      <c r="H965" s="675" t="s">
        <v>733</v>
      </c>
      <c r="I965" s="27">
        <v>89.7</v>
      </c>
      <c r="J965" s="27">
        <v>89.7</v>
      </c>
      <c r="K965" s="27" t="s">
        <v>8</v>
      </c>
      <c r="L965" s="584"/>
      <c r="M965" s="65" t="s">
        <v>1532</v>
      </c>
    </row>
    <row r="966" spans="1:13" ht="31.5">
      <c r="A966" s="24"/>
      <c r="B966" s="85" t="s">
        <v>964</v>
      </c>
      <c r="C966" s="24" t="s">
        <v>1</v>
      </c>
      <c r="D966" s="24" t="s">
        <v>958</v>
      </c>
      <c r="E966" s="152" t="s">
        <v>965</v>
      </c>
      <c r="F966" s="860"/>
      <c r="G966" s="676"/>
      <c r="H966" s="676"/>
      <c r="I966" s="27">
        <v>181.4</v>
      </c>
      <c r="J966" s="27">
        <v>181.4</v>
      </c>
      <c r="K966" s="27" t="s">
        <v>8</v>
      </c>
      <c r="L966" s="584"/>
      <c r="M966" s="65" t="s">
        <v>1532</v>
      </c>
    </row>
    <row r="967" spans="1:13" ht="31.5">
      <c r="A967" s="24"/>
      <c r="B967" s="85" t="s">
        <v>966</v>
      </c>
      <c r="C967" s="24" t="s">
        <v>1</v>
      </c>
      <c r="D967" s="24" t="s">
        <v>958</v>
      </c>
      <c r="E967" s="152" t="s">
        <v>967</v>
      </c>
      <c r="F967" s="152" t="s">
        <v>733</v>
      </c>
      <c r="G967" s="152" t="s">
        <v>733</v>
      </c>
      <c r="H967" s="152" t="s">
        <v>733</v>
      </c>
      <c r="I967" s="27">
        <v>85.2</v>
      </c>
      <c r="J967" s="27">
        <v>85.2</v>
      </c>
      <c r="K967" s="27" t="s">
        <v>8</v>
      </c>
      <c r="L967" s="584"/>
      <c r="M967" s="65" t="s">
        <v>1525</v>
      </c>
    </row>
    <row r="968" spans="1:13" ht="31.5">
      <c r="A968" s="24"/>
      <c r="B968" s="85" t="s">
        <v>968</v>
      </c>
      <c r="C968" s="24" t="s">
        <v>1</v>
      </c>
      <c r="D968" s="24" t="s">
        <v>958</v>
      </c>
      <c r="E968" s="152" t="s">
        <v>967</v>
      </c>
      <c r="F968" s="152" t="s">
        <v>733</v>
      </c>
      <c r="G968" s="152" t="s">
        <v>733</v>
      </c>
      <c r="H968" s="152" t="s">
        <v>733</v>
      </c>
      <c r="I968" s="27">
        <v>54.3</v>
      </c>
      <c r="J968" s="27">
        <v>54.3</v>
      </c>
      <c r="K968" s="27" t="s">
        <v>8</v>
      </c>
      <c r="L968" s="584"/>
      <c r="M968" s="65" t="s">
        <v>1525</v>
      </c>
    </row>
    <row r="969" spans="1:13" ht="31.5">
      <c r="A969" s="24"/>
      <c r="B969" s="85" t="s">
        <v>969</v>
      </c>
      <c r="C969" s="24" t="s">
        <v>1</v>
      </c>
      <c r="D969" s="24" t="s">
        <v>958</v>
      </c>
      <c r="E969" s="152" t="s">
        <v>967</v>
      </c>
      <c r="F969" s="152" t="s">
        <v>733</v>
      </c>
      <c r="G969" s="152" t="s">
        <v>733</v>
      </c>
      <c r="H969" s="152" t="s">
        <v>733</v>
      </c>
      <c r="I969" s="27">
        <v>47.5</v>
      </c>
      <c r="J969" s="27">
        <v>47.5</v>
      </c>
      <c r="K969" s="27" t="s">
        <v>8</v>
      </c>
      <c r="L969" s="584"/>
      <c r="M969" s="65" t="s">
        <v>1525</v>
      </c>
    </row>
    <row r="970" spans="1:13" ht="31.5">
      <c r="A970" s="24"/>
      <c r="B970" s="85" t="s">
        <v>970</v>
      </c>
      <c r="C970" s="24" t="s">
        <v>1</v>
      </c>
      <c r="D970" s="24" t="s">
        <v>958</v>
      </c>
      <c r="E970" s="152" t="s">
        <v>665</v>
      </c>
      <c r="F970" s="152" t="s">
        <v>733</v>
      </c>
      <c r="G970" s="152" t="s">
        <v>733</v>
      </c>
      <c r="H970" s="152" t="s">
        <v>733</v>
      </c>
      <c r="I970" s="27">
        <v>81.6</v>
      </c>
      <c r="J970" s="93">
        <v>81.6</v>
      </c>
      <c r="K970" s="27" t="s">
        <v>8</v>
      </c>
      <c r="L970" s="584"/>
      <c r="M970" s="65" t="s">
        <v>1525</v>
      </c>
    </row>
    <row r="971" spans="1:13" ht="31.5">
      <c r="A971" s="24"/>
      <c r="B971" s="85" t="s">
        <v>971</v>
      </c>
      <c r="C971" s="24" t="s">
        <v>1</v>
      </c>
      <c r="D971" s="24" t="s">
        <v>958</v>
      </c>
      <c r="E971" s="152" t="s">
        <v>665</v>
      </c>
      <c r="F971" s="152" t="s">
        <v>733</v>
      </c>
      <c r="G971" s="152" t="s">
        <v>733</v>
      </c>
      <c r="H971" s="152" t="s">
        <v>733</v>
      </c>
      <c r="I971" s="27">
        <v>60.6</v>
      </c>
      <c r="J971" s="27">
        <v>60.6</v>
      </c>
      <c r="K971" s="27" t="s">
        <v>8</v>
      </c>
      <c r="L971" s="584"/>
      <c r="M971" s="65" t="s">
        <v>1525</v>
      </c>
    </row>
    <row r="972" spans="1:13" ht="31.5">
      <c r="A972" s="24"/>
      <c r="B972" s="85" t="s">
        <v>788</v>
      </c>
      <c r="C972" s="24" t="s">
        <v>1</v>
      </c>
      <c r="D972" s="24" t="s">
        <v>958</v>
      </c>
      <c r="E972" s="152" t="s">
        <v>665</v>
      </c>
      <c r="F972" s="152" t="s">
        <v>733</v>
      </c>
      <c r="G972" s="152" t="s">
        <v>733</v>
      </c>
      <c r="H972" s="152" t="s">
        <v>733</v>
      </c>
      <c r="I972" s="27">
        <v>8.8</v>
      </c>
      <c r="J972" s="27">
        <v>8.8</v>
      </c>
      <c r="K972" s="27" t="s">
        <v>8</v>
      </c>
      <c r="L972" s="584"/>
      <c r="M972" s="65" t="s">
        <v>1532</v>
      </c>
    </row>
    <row r="973" spans="1:13" ht="66" customHeight="1">
      <c r="A973" s="24"/>
      <c r="B973" s="154" t="s">
        <v>317</v>
      </c>
      <c r="C973" s="24" t="s">
        <v>1</v>
      </c>
      <c r="D973" s="24" t="s">
        <v>972</v>
      </c>
      <c r="E973" s="152" t="s">
        <v>310</v>
      </c>
      <c r="F973" s="152" t="s">
        <v>733</v>
      </c>
      <c r="G973" s="152" t="s">
        <v>733</v>
      </c>
      <c r="H973" s="152" t="s">
        <v>733</v>
      </c>
      <c r="I973" s="27">
        <v>260.5</v>
      </c>
      <c r="J973" s="27">
        <v>260.5</v>
      </c>
      <c r="K973" s="27" t="s">
        <v>8</v>
      </c>
      <c r="L973" s="24"/>
      <c r="M973" s="65" t="s">
        <v>1533</v>
      </c>
    </row>
    <row r="974" spans="1:13" ht="31.5">
      <c r="A974" s="24"/>
      <c r="B974" s="154" t="s">
        <v>318</v>
      </c>
      <c r="C974" s="24" t="s">
        <v>1</v>
      </c>
      <c r="D974" s="24" t="s">
        <v>972</v>
      </c>
      <c r="E974" s="152" t="s">
        <v>310</v>
      </c>
      <c r="F974" s="152" t="s">
        <v>733</v>
      </c>
      <c r="G974" s="152" t="s">
        <v>733</v>
      </c>
      <c r="H974" s="152" t="s">
        <v>733</v>
      </c>
      <c r="I974" s="27">
        <v>380.299</v>
      </c>
      <c r="J974" s="27">
        <v>380.3</v>
      </c>
      <c r="K974" s="27" t="s">
        <v>8</v>
      </c>
      <c r="L974" s="24"/>
      <c r="M974" s="65" t="s">
        <v>1532</v>
      </c>
    </row>
    <row r="975" spans="1:13" ht="78.75">
      <c r="A975" s="24"/>
      <c r="B975" s="85" t="s">
        <v>789</v>
      </c>
      <c r="C975" s="24" t="s">
        <v>1</v>
      </c>
      <c r="D975" s="24" t="s">
        <v>972</v>
      </c>
      <c r="E975" s="152" t="s">
        <v>665</v>
      </c>
      <c r="F975" s="152" t="s">
        <v>733</v>
      </c>
      <c r="G975" s="152" t="s">
        <v>733</v>
      </c>
      <c r="H975" s="152" t="s">
        <v>733</v>
      </c>
      <c r="I975" s="93">
        <v>371.9</v>
      </c>
      <c r="J975" s="93">
        <v>371.9</v>
      </c>
      <c r="K975" s="27" t="s">
        <v>8</v>
      </c>
      <c r="L975" s="24"/>
      <c r="M975" s="65" t="s">
        <v>1525</v>
      </c>
    </row>
    <row r="976" spans="1:13" ht="35.25" customHeight="1">
      <c r="A976" s="24"/>
      <c r="B976" s="85" t="s">
        <v>1666</v>
      </c>
      <c r="C976" s="24" t="s">
        <v>1</v>
      </c>
      <c r="D976" s="24" t="s">
        <v>972</v>
      </c>
      <c r="E976" s="152" t="s">
        <v>665</v>
      </c>
      <c r="F976" s="152" t="s">
        <v>733</v>
      </c>
      <c r="G976" s="152" t="s">
        <v>733</v>
      </c>
      <c r="H976" s="152" t="s">
        <v>733</v>
      </c>
      <c r="I976" s="93">
        <v>100</v>
      </c>
      <c r="J976" s="93">
        <v>100</v>
      </c>
      <c r="K976" s="27" t="s">
        <v>8</v>
      </c>
      <c r="L976" s="24"/>
      <c r="M976" s="65" t="s">
        <v>1525</v>
      </c>
    </row>
    <row r="977" spans="1:13" s="558" customFormat="1" ht="15.75">
      <c r="A977" s="554"/>
      <c r="B977" s="554" t="s">
        <v>6</v>
      </c>
      <c r="C977" s="554"/>
      <c r="D977" s="554"/>
      <c r="E977" s="554"/>
      <c r="F977" s="554"/>
      <c r="G977" s="554"/>
      <c r="H977" s="554"/>
      <c r="I977" s="555">
        <f>SUM(I978:I980)</f>
        <v>1933.0990000000002</v>
      </c>
      <c r="J977" s="555">
        <f>SUM(J978:J980)</f>
        <v>1933.1</v>
      </c>
      <c r="K977" s="556"/>
      <c r="L977" s="557"/>
      <c r="M977" s="557"/>
    </row>
    <row r="978" spans="1:13" s="558" customFormat="1" ht="15.75">
      <c r="A978" s="554"/>
      <c r="B978" s="554" t="s">
        <v>7</v>
      </c>
      <c r="C978" s="554"/>
      <c r="D978" s="554"/>
      <c r="E978" s="554"/>
      <c r="F978" s="554"/>
      <c r="G978" s="554"/>
      <c r="H978" s="554"/>
      <c r="I978" s="555">
        <v>0</v>
      </c>
      <c r="J978" s="555">
        <v>0</v>
      </c>
      <c r="K978" s="557"/>
      <c r="L978" s="556"/>
      <c r="M978" s="559"/>
    </row>
    <row r="979" spans="1:13" s="558" customFormat="1" ht="15.75">
      <c r="A979" s="554"/>
      <c r="B979" s="554" t="s">
        <v>8</v>
      </c>
      <c r="C979" s="554"/>
      <c r="D979" s="554"/>
      <c r="E979" s="554"/>
      <c r="F979" s="554"/>
      <c r="G979" s="554"/>
      <c r="H979" s="554"/>
      <c r="I979" s="555">
        <f>SUM(I962:I976)</f>
        <v>1933.0990000000002</v>
      </c>
      <c r="J979" s="555">
        <f>SUM(J962:J976)</f>
        <v>1933.1</v>
      </c>
      <c r="K979" s="557"/>
      <c r="L979" s="556"/>
      <c r="M979" s="559"/>
    </row>
    <row r="980" spans="1:13" s="558" customFormat="1" ht="15.75">
      <c r="A980" s="554"/>
      <c r="B980" s="554" t="s">
        <v>5</v>
      </c>
      <c r="C980" s="554"/>
      <c r="D980" s="554"/>
      <c r="E980" s="554"/>
      <c r="F980" s="554"/>
      <c r="G980" s="554"/>
      <c r="H980" s="554"/>
      <c r="I980" s="555">
        <v>0</v>
      </c>
      <c r="J980" s="555">
        <v>0</v>
      </c>
      <c r="K980" s="557"/>
      <c r="L980" s="557"/>
      <c r="M980" s="557"/>
    </row>
    <row r="981" spans="1:13" ht="15.75">
      <c r="A981" s="24"/>
      <c r="B981" s="706" t="s">
        <v>289</v>
      </c>
      <c r="C981" s="706"/>
      <c r="D981" s="706"/>
      <c r="E981" s="706"/>
      <c r="F981" s="706"/>
      <c r="G981" s="706"/>
      <c r="H981" s="706"/>
      <c r="I981" s="706"/>
      <c r="J981" s="706"/>
      <c r="K981" s="706"/>
      <c r="L981" s="706"/>
      <c r="M981" s="52"/>
    </row>
    <row r="982" spans="1:13" ht="43.5" customHeight="1">
      <c r="A982" s="24"/>
      <c r="B982" s="85" t="s">
        <v>973</v>
      </c>
      <c r="C982" s="24" t="s">
        <v>1</v>
      </c>
      <c r="D982" s="24"/>
      <c r="E982" s="152" t="s">
        <v>666</v>
      </c>
      <c r="F982" s="152" t="s">
        <v>733</v>
      </c>
      <c r="G982" s="152" t="s">
        <v>733</v>
      </c>
      <c r="H982" s="152" t="s">
        <v>733</v>
      </c>
      <c r="I982" s="27">
        <v>42.1</v>
      </c>
      <c r="J982" s="27">
        <v>42.1</v>
      </c>
      <c r="K982" s="27" t="s">
        <v>8</v>
      </c>
      <c r="L982" s="584"/>
      <c r="M982" s="65" t="s">
        <v>1532</v>
      </c>
    </row>
    <row r="983" spans="1:13" ht="37.5" customHeight="1">
      <c r="A983" s="24"/>
      <c r="B983" s="85" t="s">
        <v>974</v>
      </c>
      <c r="C983" s="24" t="s">
        <v>1</v>
      </c>
      <c r="D983" s="24"/>
      <c r="E983" s="152" t="s">
        <v>666</v>
      </c>
      <c r="F983" s="152" t="s">
        <v>733</v>
      </c>
      <c r="G983" s="165" t="s">
        <v>733</v>
      </c>
      <c r="H983" s="165" t="s">
        <v>733</v>
      </c>
      <c r="I983" s="27">
        <v>2.5</v>
      </c>
      <c r="J983" s="27">
        <v>2.5</v>
      </c>
      <c r="K983" s="27" t="s">
        <v>8</v>
      </c>
      <c r="L983" s="584"/>
      <c r="M983" s="65" t="s">
        <v>1730</v>
      </c>
    </row>
    <row r="984" spans="1:13" ht="51" customHeight="1">
      <c r="A984" s="24"/>
      <c r="B984" s="85" t="s">
        <v>975</v>
      </c>
      <c r="C984" s="24" t="s">
        <v>1</v>
      </c>
      <c r="D984" s="24"/>
      <c r="E984" s="152" t="s">
        <v>666</v>
      </c>
      <c r="F984" s="152" t="s">
        <v>733</v>
      </c>
      <c r="G984" s="165" t="s">
        <v>733</v>
      </c>
      <c r="H984" s="165" t="s">
        <v>733</v>
      </c>
      <c r="I984" s="27">
        <v>3.4</v>
      </c>
      <c r="J984" s="27">
        <v>3.4</v>
      </c>
      <c r="K984" s="27" t="s">
        <v>8</v>
      </c>
      <c r="L984" s="584"/>
      <c r="M984" s="65" t="s">
        <v>1731</v>
      </c>
    </row>
    <row r="985" spans="1:13" ht="15.75">
      <c r="A985" s="118"/>
      <c r="B985" s="118" t="s">
        <v>290</v>
      </c>
      <c r="C985" s="118"/>
      <c r="D985" s="118"/>
      <c r="E985" s="118"/>
      <c r="F985" s="118"/>
      <c r="G985" s="118"/>
      <c r="H985" s="118"/>
      <c r="I985" s="132">
        <f>SUM(I986:I988)</f>
        <v>48</v>
      </c>
      <c r="J985" s="132">
        <f>SUM(J986:J988)</f>
        <v>48</v>
      </c>
      <c r="K985" s="133"/>
      <c r="L985" s="133"/>
      <c r="M985" s="123"/>
    </row>
    <row r="986" spans="1:13" ht="15.75">
      <c r="A986" s="118"/>
      <c r="B986" s="118" t="s">
        <v>7</v>
      </c>
      <c r="C986" s="118"/>
      <c r="D986" s="118"/>
      <c r="E986" s="118"/>
      <c r="F986" s="118"/>
      <c r="G986" s="118"/>
      <c r="H986" s="118"/>
      <c r="I986" s="132">
        <v>0</v>
      </c>
      <c r="J986" s="132">
        <v>0</v>
      </c>
      <c r="K986" s="133"/>
      <c r="L986" s="133"/>
      <c r="M986" s="123"/>
    </row>
    <row r="987" spans="1:13" ht="15.75">
      <c r="A987" s="118"/>
      <c r="B987" s="118" t="s">
        <v>8</v>
      </c>
      <c r="C987" s="118"/>
      <c r="D987" s="118"/>
      <c r="E987" s="118"/>
      <c r="F987" s="118"/>
      <c r="G987" s="118"/>
      <c r="H987" s="118"/>
      <c r="I987" s="132">
        <f>I982+I983+I984</f>
        <v>48</v>
      </c>
      <c r="J987" s="132">
        <f>J982+J983+J984</f>
        <v>48</v>
      </c>
      <c r="K987" s="122"/>
      <c r="L987" s="122"/>
      <c r="M987" s="122"/>
    </row>
    <row r="988" spans="1:13" ht="15.75">
      <c r="A988" s="118"/>
      <c r="B988" s="118" t="s">
        <v>5</v>
      </c>
      <c r="C988" s="118"/>
      <c r="D988" s="118"/>
      <c r="E988" s="118"/>
      <c r="F988" s="118"/>
      <c r="G988" s="118"/>
      <c r="H988" s="118"/>
      <c r="I988" s="132">
        <v>0</v>
      </c>
      <c r="J988" s="132">
        <v>0</v>
      </c>
      <c r="K988" s="122"/>
      <c r="L988" s="122"/>
      <c r="M988" s="122"/>
    </row>
    <row r="989" spans="1:13" ht="15.75">
      <c r="A989" s="24"/>
      <c r="B989" s="706" t="s">
        <v>303</v>
      </c>
      <c r="C989" s="706"/>
      <c r="D989" s="706"/>
      <c r="E989" s="706"/>
      <c r="F989" s="706"/>
      <c r="G989" s="706"/>
      <c r="H989" s="706"/>
      <c r="I989" s="706"/>
      <c r="J989" s="706"/>
      <c r="K989" s="706"/>
      <c r="L989" s="706"/>
      <c r="M989" s="52"/>
    </row>
    <row r="990" spans="1:13" ht="50.25" customHeight="1">
      <c r="A990" s="24"/>
      <c r="B990" s="154" t="s">
        <v>319</v>
      </c>
      <c r="C990" s="24" t="s">
        <v>1</v>
      </c>
      <c r="D990" s="24"/>
      <c r="E990" s="152" t="s">
        <v>664</v>
      </c>
      <c r="F990" s="152" t="s">
        <v>733</v>
      </c>
      <c r="G990" s="152" t="s">
        <v>733</v>
      </c>
      <c r="H990" s="152" t="s">
        <v>733</v>
      </c>
      <c r="I990" s="27">
        <v>795.8</v>
      </c>
      <c r="J990" s="27">
        <v>795.8</v>
      </c>
      <c r="K990" s="27" t="s">
        <v>8</v>
      </c>
      <c r="L990" s="24" t="s">
        <v>4</v>
      </c>
      <c r="M990" s="65" t="s">
        <v>1704</v>
      </c>
    </row>
    <row r="991" spans="1:13" ht="63.75" customHeight="1">
      <c r="A991" s="24"/>
      <c r="B991" s="154" t="s">
        <v>320</v>
      </c>
      <c r="C991" s="24" t="s">
        <v>1</v>
      </c>
      <c r="D991" s="24"/>
      <c r="E991" s="152" t="s">
        <v>664</v>
      </c>
      <c r="F991" s="152" t="s">
        <v>733</v>
      </c>
      <c r="G991" s="152" t="s">
        <v>733</v>
      </c>
      <c r="H991" s="152" t="s">
        <v>733</v>
      </c>
      <c r="I991" s="142">
        <v>572.334</v>
      </c>
      <c r="J991" s="27">
        <v>572.3</v>
      </c>
      <c r="K991" s="27" t="s">
        <v>8</v>
      </c>
      <c r="L991" s="24" t="s">
        <v>4</v>
      </c>
      <c r="M991" s="65" t="s">
        <v>1534</v>
      </c>
    </row>
    <row r="992" spans="1:13" ht="31.5">
      <c r="A992" s="118"/>
      <c r="B992" s="118" t="s">
        <v>304</v>
      </c>
      <c r="C992" s="118"/>
      <c r="D992" s="118"/>
      <c r="E992" s="118"/>
      <c r="F992" s="118"/>
      <c r="G992" s="118"/>
      <c r="H992" s="118"/>
      <c r="I992" s="132">
        <f>SUM(I993:I995)</f>
        <v>1368.134</v>
      </c>
      <c r="J992" s="132">
        <f>SUM(J993:J995)</f>
        <v>1368.1</v>
      </c>
      <c r="K992" s="133"/>
      <c r="L992" s="133"/>
      <c r="M992" s="123"/>
    </row>
    <row r="993" spans="1:13" ht="15.75">
      <c r="A993" s="118"/>
      <c r="B993" s="118" t="s">
        <v>7</v>
      </c>
      <c r="C993" s="118"/>
      <c r="D993" s="118"/>
      <c r="E993" s="118"/>
      <c r="F993" s="118"/>
      <c r="G993" s="118"/>
      <c r="H993" s="118"/>
      <c r="I993" s="132">
        <v>0</v>
      </c>
      <c r="J993" s="132">
        <v>0</v>
      </c>
      <c r="K993" s="133"/>
      <c r="L993" s="133"/>
      <c r="M993" s="123"/>
    </row>
    <row r="994" spans="1:13" ht="15.75">
      <c r="A994" s="118"/>
      <c r="B994" s="118" t="s">
        <v>8</v>
      </c>
      <c r="C994" s="118"/>
      <c r="D994" s="118"/>
      <c r="E994" s="118"/>
      <c r="F994" s="118"/>
      <c r="G994" s="118"/>
      <c r="H994" s="118"/>
      <c r="I994" s="132">
        <f>I990+I991</f>
        <v>1368.134</v>
      </c>
      <c r="J994" s="132">
        <f>J990+J991</f>
        <v>1368.1</v>
      </c>
      <c r="K994" s="122"/>
      <c r="L994" s="122"/>
      <c r="M994" s="122"/>
    </row>
    <row r="995" spans="1:13" ht="15.75">
      <c r="A995" s="118"/>
      <c r="B995" s="118" t="s">
        <v>5</v>
      </c>
      <c r="C995" s="118"/>
      <c r="D995" s="118"/>
      <c r="E995" s="118"/>
      <c r="F995" s="118"/>
      <c r="G995" s="118"/>
      <c r="H995" s="118"/>
      <c r="I995" s="132">
        <v>0</v>
      </c>
      <c r="J995" s="132">
        <v>0</v>
      </c>
      <c r="K995" s="122"/>
      <c r="L995" s="122"/>
      <c r="M995" s="122"/>
    </row>
    <row r="996" spans="1:13" ht="15.75">
      <c r="A996" s="24"/>
      <c r="B996" s="706" t="s">
        <v>321</v>
      </c>
      <c r="C996" s="706"/>
      <c r="D996" s="706"/>
      <c r="E996" s="706"/>
      <c r="F996" s="706"/>
      <c r="G996" s="706"/>
      <c r="H996" s="706"/>
      <c r="I996" s="706"/>
      <c r="J996" s="706"/>
      <c r="K996" s="706"/>
      <c r="L996" s="706"/>
      <c r="M996" s="52"/>
    </row>
    <row r="997" spans="1:13" ht="31.5">
      <c r="A997" s="24">
        <v>608</v>
      </c>
      <c r="B997" s="85" t="s">
        <v>976</v>
      </c>
      <c r="C997" s="24" t="s">
        <v>1</v>
      </c>
      <c r="D997" s="24"/>
      <c r="E997" s="218" t="s">
        <v>322</v>
      </c>
      <c r="F997" s="152" t="s">
        <v>733</v>
      </c>
      <c r="G997" s="152" t="s">
        <v>733</v>
      </c>
      <c r="H997" s="152" t="s">
        <v>733</v>
      </c>
      <c r="I997" s="27">
        <v>8.9</v>
      </c>
      <c r="J997" s="27">
        <v>8.9</v>
      </c>
      <c r="K997" s="27" t="s">
        <v>8</v>
      </c>
      <c r="L997" s="584"/>
      <c r="M997" s="65" t="s">
        <v>1690</v>
      </c>
    </row>
    <row r="998" spans="1:13" ht="47.25">
      <c r="A998" s="24">
        <v>609</v>
      </c>
      <c r="B998" s="85" t="s">
        <v>977</v>
      </c>
      <c r="C998" s="24" t="s">
        <v>1</v>
      </c>
      <c r="D998" s="24"/>
      <c r="E998" s="218" t="s">
        <v>322</v>
      </c>
      <c r="F998" s="152" t="s">
        <v>733</v>
      </c>
      <c r="G998" s="152" t="s">
        <v>733</v>
      </c>
      <c r="H998" s="152" t="s">
        <v>733</v>
      </c>
      <c r="I998" s="27">
        <v>15.5</v>
      </c>
      <c r="J998" s="27">
        <v>15.5</v>
      </c>
      <c r="K998" s="27" t="s">
        <v>8</v>
      </c>
      <c r="L998" s="584"/>
      <c r="M998" s="65" t="s">
        <v>1689</v>
      </c>
    </row>
    <row r="999" spans="1:13" ht="47.25">
      <c r="A999" s="24">
        <v>610</v>
      </c>
      <c r="B999" s="85" t="s">
        <v>978</v>
      </c>
      <c r="C999" s="24" t="s">
        <v>1</v>
      </c>
      <c r="D999" s="24"/>
      <c r="E999" s="218" t="s">
        <v>322</v>
      </c>
      <c r="F999" s="152" t="s">
        <v>733</v>
      </c>
      <c r="G999" s="152" t="s">
        <v>733</v>
      </c>
      <c r="H999" s="152" t="s">
        <v>733</v>
      </c>
      <c r="I999" s="27">
        <v>48.9</v>
      </c>
      <c r="J999" s="27">
        <v>48.9</v>
      </c>
      <c r="K999" s="27" t="s">
        <v>8</v>
      </c>
      <c r="L999" s="584"/>
      <c r="M999" s="65" t="s">
        <v>1688</v>
      </c>
    </row>
    <row r="1000" spans="1:13" ht="31.5">
      <c r="A1000" s="24">
        <v>611</v>
      </c>
      <c r="B1000" s="85" t="s">
        <v>790</v>
      </c>
      <c r="C1000" s="24" t="s">
        <v>1</v>
      </c>
      <c r="D1000" s="24"/>
      <c r="E1000" s="218" t="s">
        <v>350</v>
      </c>
      <c r="F1000" s="152" t="s">
        <v>733</v>
      </c>
      <c r="G1000" s="152" t="s">
        <v>733</v>
      </c>
      <c r="H1000" s="152" t="s">
        <v>733</v>
      </c>
      <c r="I1000" s="27">
        <v>197.9</v>
      </c>
      <c r="J1000" s="27">
        <v>197.9</v>
      </c>
      <c r="K1000" s="27" t="s">
        <v>8</v>
      </c>
      <c r="L1000" s="584"/>
      <c r="M1000" s="65" t="s">
        <v>1535</v>
      </c>
    </row>
    <row r="1001" spans="1:13" ht="47.25">
      <c r="A1001" s="24">
        <v>612</v>
      </c>
      <c r="B1001" s="85" t="s">
        <v>979</v>
      </c>
      <c r="C1001" s="24" t="s">
        <v>1</v>
      </c>
      <c r="D1001" s="24"/>
      <c r="E1001" s="218" t="s">
        <v>322</v>
      </c>
      <c r="F1001" s="152" t="s">
        <v>733</v>
      </c>
      <c r="G1001" s="152" t="s">
        <v>733</v>
      </c>
      <c r="H1001" s="152" t="s">
        <v>733</v>
      </c>
      <c r="I1001" s="27">
        <v>64.7</v>
      </c>
      <c r="J1001" s="27">
        <v>64.7</v>
      </c>
      <c r="K1001" s="27" t="s">
        <v>8</v>
      </c>
      <c r="L1001" s="584"/>
      <c r="M1001" s="65" t="s">
        <v>1687</v>
      </c>
    </row>
    <row r="1002" spans="1:13" ht="47.25">
      <c r="A1002" s="24"/>
      <c r="B1002" s="85" t="s">
        <v>980</v>
      </c>
      <c r="C1002" s="24" t="s">
        <v>1</v>
      </c>
      <c r="D1002" s="24"/>
      <c r="E1002" s="218" t="s">
        <v>322</v>
      </c>
      <c r="F1002" s="152" t="s">
        <v>733</v>
      </c>
      <c r="G1002" s="152" t="s">
        <v>733</v>
      </c>
      <c r="H1002" s="152" t="s">
        <v>733</v>
      </c>
      <c r="I1002" s="27">
        <v>43.2</v>
      </c>
      <c r="J1002" s="27">
        <v>43.2</v>
      </c>
      <c r="K1002" s="27" t="s">
        <v>8</v>
      </c>
      <c r="L1002" s="584"/>
      <c r="M1002" s="65" t="s">
        <v>1686</v>
      </c>
    </row>
    <row r="1003" spans="1:13" ht="47.25">
      <c r="A1003" s="24"/>
      <c r="B1003" s="85" t="s">
        <v>981</v>
      </c>
      <c r="C1003" s="24" t="s">
        <v>1</v>
      </c>
      <c r="D1003" s="24"/>
      <c r="E1003" s="218" t="s">
        <v>322</v>
      </c>
      <c r="F1003" s="152" t="s">
        <v>733</v>
      </c>
      <c r="G1003" s="152" t="s">
        <v>733</v>
      </c>
      <c r="H1003" s="152" t="s">
        <v>733</v>
      </c>
      <c r="I1003" s="27">
        <v>86.4</v>
      </c>
      <c r="J1003" s="27">
        <v>86.4</v>
      </c>
      <c r="K1003" s="27" t="s">
        <v>8</v>
      </c>
      <c r="L1003" s="584"/>
      <c r="M1003" s="65" t="s">
        <v>1536</v>
      </c>
    </row>
    <row r="1004" spans="1:13" ht="31.5">
      <c r="A1004" s="24"/>
      <c r="B1004" s="85" t="s">
        <v>982</v>
      </c>
      <c r="C1004" s="24" t="s">
        <v>1</v>
      </c>
      <c r="D1004" s="24"/>
      <c r="E1004" s="218" t="s">
        <v>322</v>
      </c>
      <c r="F1004" s="152" t="s">
        <v>733</v>
      </c>
      <c r="G1004" s="152" t="s">
        <v>733</v>
      </c>
      <c r="H1004" s="152" t="s">
        <v>733</v>
      </c>
      <c r="I1004" s="27">
        <v>2.9</v>
      </c>
      <c r="J1004" s="27">
        <v>2.9</v>
      </c>
      <c r="K1004" s="27" t="s">
        <v>8</v>
      </c>
      <c r="L1004" s="584"/>
      <c r="M1004" s="65" t="s">
        <v>1537</v>
      </c>
    </row>
    <row r="1005" spans="1:13" ht="47.25">
      <c r="A1005" s="24"/>
      <c r="B1005" s="85" t="s">
        <v>983</v>
      </c>
      <c r="C1005" s="24" t="s">
        <v>1</v>
      </c>
      <c r="D1005" s="24"/>
      <c r="E1005" s="218" t="s">
        <v>322</v>
      </c>
      <c r="F1005" s="152" t="s">
        <v>733</v>
      </c>
      <c r="G1005" s="152" t="s">
        <v>733</v>
      </c>
      <c r="H1005" s="152" t="s">
        <v>733</v>
      </c>
      <c r="I1005" s="27">
        <v>1.2</v>
      </c>
      <c r="J1005" s="27">
        <v>1.2</v>
      </c>
      <c r="K1005" s="27" t="s">
        <v>8</v>
      </c>
      <c r="L1005" s="584"/>
      <c r="M1005" s="65" t="s">
        <v>1538</v>
      </c>
    </row>
    <row r="1006" spans="1:13" ht="98.25" customHeight="1">
      <c r="A1006" s="24">
        <v>617</v>
      </c>
      <c r="B1006" s="154" t="s">
        <v>324</v>
      </c>
      <c r="C1006" s="24" t="s">
        <v>1</v>
      </c>
      <c r="D1006" s="24"/>
      <c r="E1006" s="152" t="s">
        <v>310</v>
      </c>
      <c r="F1006" s="152" t="s">
        <v>733</v>
      </c>
      <c r="G1006" s="152" t="s">
        <v>733</v>
      </c>
      <c r="H1006" s="152" t="s">
        <v>733</v>
      </c>
      <c r="I1006" s="915"/>
      <c r="J1006" s="915"/>
      <c r="K1006" s="24" t="s">
        <v>4</v>
      </c>
      <c r="L1006" s="24" t="s">
        <v>4</v>
      </c>
      <c r="M1006" s="65" t="s">
        <v>1539</v>
      </c>
    </row>
    <row r="1007" spans="1:13" ht="81" customHeight="1">
      <c r="A1007" s="24">
        <v>618</v>
      </c>
      <c r="B1007" s="85" t="s">
        <v>325</v>
      </c>
      <c r="C1007" s="24" t="s">
        <v>1</v>
      </c>
      <c r="D1007" s="24"/>
      <c r="E1007" s="152" t="s">
        <v>310</v>
      </c>
      <c r="F1007" s="152" t="s">
        <v>733</v>
      </c>
      <c r="G1007" s="152" t="s">
        <v>733</v>
      </c>
      <c r="H1007" s="152" t="s">
        <v>733</v>
      </c>
      <c r="I1007" s="142">
        <v>49.4</v>
      </c>
      <c r="J1007" s="27">
        <v>49.4</v>
      </c>
      <c r="K1007" s="27" t="s">
        <v>8</v>
      </c>
      <c r="L1007" s="584"/>
      <c r="M1007" s="65" t="s">
        <v>1540</v>
      </c>
    </row>
    <row r="1008" spans="1:13" ht="33.75" customHeight="1">
      <c r="A1008" s="677">
        <v>619</v>
      </c>
      <c r="B1008" s="714" t="s">
        <v>984</v>
      </c>
      <c r="C1008" s="677" t="s">
        <v>1</v>
      </c>
      <c r="D1008" s="677"/>
      <c r="E1008" s="675" t="s">
        <v>310</v>
      </c>
      <c r="F1008" s="675" t="s">
        <v>733</v>
      </c>
      <c r="G1008" s="675" t="s">
        <v>733</v>
      </c>
      <c r="H1008" s="675" t="s">
        <v>733</v>
      </c>
      <c r="I1008" s="27">
        <v>400</v>
      </c>
      <c r="J1008" s="27">
        <v>400</v>
      </c>
      <c r="K1008" s="27" t="s">
        <v>7</v>
      </c>
      <c r="L1008" s="584"/>
      <c r="M1008" s="681" t="s">
        <v>1541</v>
      </c>
    </row>
    <row r="1009" spans="1:13" ht="28.5" customHeight="1">
      <c r="A1009" s="678"/>
      <c r="B1009" s="715"/>
      <c r="C1009" s="678"/>
      <c r="D1009" s="678"/>
      <c r="E1009" s="676"/>
      <c r="F1009" s="676"/>
      <c r="G1009" s="676"/>
      <c r="H1009" s="676"/>
      <c r="I1009" s="27">
        <v>44.4</v>
      </c>
      <c r="J1009" s="27">
        <v>44.4</v>
      </c>
      <c r="K1009" s="27" t="s">
        <v>8</v>
      </c>
      <c r="L1009" s="584"/>
      <c r="M1009" s="682"/>
    </row>
    <row r="1010" spans="1:13" ht="27" customHeight="1">
      <c r="A1010" s="742"/>
      <c r="B1010" s="916" t="s">
        <v>985</v>
      </c>
      <c r="C1010" s="742" t="s">
        <v>1</v>
      </c>
      <c r="D1010" s="742"/>
      <c r="E1010" s="742" t="s">
        <v>312</v>
      </c>
      <c r="F1010" s="742" t="s">
        <v>733</v>
      </c>
      <c r="G1010" s="742" t="s">
        <v>733</v>
      </c>
      <c r="H1010" s="742" t="s">
        <v>733</v>
      </c>
      <c r="I1010" s="27">
        <v>1100</v>
      </c>
      <c r="J1010" s="27">
        <v>1100</v>
      </c>
      <c r="K1010" s="27" t="s">
        <v>7</v>
      </c>
      <c r="L1010" s="584"/>
      <c r="M1010" s="681" t="s">
        <v>1542</v>
      </c>
    </row>
    <row r="1011" spans="1:13" ht="36.75" customHeight="1">
      <c r="A1011" s="743"/>
      <c r="B1011" s="917"/>
      <c r="C1011" s="743"/>
      <c r="D1011" s="743"/>
      <c r="E1011" s="743"/>
      <c r="F1011" s="743"/>
      <c r="G1011" s="743"/>
      <c r="H1011" s="743"/>
      <c r="I1011" s="27">
        <v>55.5</v>
      </c>
      <c r="J1011" s="27">
        <v>55.5</v>
      </c>
      <c r="K1011" s="27" t="s">
        <v>8</v>
      </c>
      <c r="L1011" s="584"/>
      <c r="M1011" s="682"/>
    </row>
    <row r="1012" spans="1:13" ht="38.25" customHeight="1">
      <c r="A1012" s="24">
        <v>627</v>
      </c>
      <c r="B1012" s="31" t="s">
        <v>326</v>
      </c>
      <c r="C1012" s="24" t="s">
        <v>1</v>
      </c>
      <c r="D1012" s="24"/>
      <c r="E1012" s="742" t="s">
        <v>312</v>
      </c>
      <c r="F1012" s="152" t="s">
        <v>733</v>
      </c>
      <c r="G1012" s="152" t="s">
        <v>733</v>
      </c>
      <c r="H1012" s="152" t="s">
        <v>733</v>
      </c>
      <c r="I1012" s="719" t="s">
        <v>96</v>
      </c>
      <c r="J1012" s="719"/>
      <c r="K1012" s="719"/>
      <c r="L1012" s="719"/>
      <c r="M1012" s="65" t="s">
        <v>1543</v>
      </c>
    </row>
    <row r="1013" spans="1:13" ht="38.25" customHeight="1">
      <c r="A1013" s="24"/>
      <c r="B1013" s="31" t="s">
        <v>1667</v>
      </c>
      <c r="C1013" s="24" t="s">
        <v>1</v>
      </c>
      <c r="D1013" s="24"/>
      <c r="E1013" s="743"/>
      <c r="F1013" s="152" t="s">
        <v>733</v>
      </c>
      <c r="G1013" s="152" t="s">
        <v>733</v>
      </c>
      <c r="H1013" s="152" t="s">
        <v>733</v>
      </c>
      <c r="I1013" s="24">
        <v>62.6</v>
      </c>
      <c r="J1013" s="24">
        <v>62.6</v>
      </c>
      <c r="K1013" s="24" t="s">
        <v>8</v>
      </c>
      <c r="L1013" s="24"/>
      <c r="M1013" s="65" t="s">
        <v>1732</v>
      </c>
    </row>
    <row r="1014" spans="1:13" ht="38.25" customHeight="1">
      <c r="A1014" s="24"/>
      <c r="B1014" s="31" t="s">
        <v>1668</v>
      </c>
      <c r="C1014" s="24" t="s">
        <v>1</v>
      </c>
      <c r="D1014" s="24"/>
      <c r="E1014" s="45" t="s">
        <v>312</v>
      </c>
      <c r="F1014" s="152" t="s">
        <v>733</v>
      </c>
      <c r="G1014" s="152" t="s">
        <v>733</v>
      </c>
      <c r="H1014" s="152" t="s">
        <v>733</v>
      </c>
      <c r="I1014" s="24">
        <v>150</v>
      </c>
      <c r="J1014" s="24">
        <v>150</v>
      </c>
      <c r="K1014" s="24" t="s">
        <v>8</v>
      </c>
      <c r="L1014" s="24"/>
      <c r="M1014" s="65" t="s">
        <v>1733</v>
      </c>
    </row>
    <row r="1015" spans="1:13" ht="48" customHeight="1">
      <c r="A1015" s="24"/>
      <c r="B1015" s="565" t="s">
        <v>1669</v>
      </c>
      <c r="C1015" s="24" t="s">
        <v>1</v>
      </c>
      <c r="D1015" s="24"/>
      <c r="E1015" s="45" t="s">
        <v>312</v>
      </c>
      <c r="F1015" s="152" t="s">
        <v>733</v>
      </c>
      <c r="G1015" s="152" t="s">
        <v>733</v>
      </c>
      <c r="H1015" s="152" t="s">
        <v>733</v>
      </c>
      <c r="I1015" s="24">
        <v>655.3</v>
      </c>
      <c r="J1015" s="24">
        <v>655.3</v>
      </c>
      <c r="K1015" s="24" t="s">
        <v>5</v>
      </c>
      <c r="L1015" s="24"/>
      <c r="M1015" s="65" t="s">
        <v>1532</v>
      </c>
    </row>
    <row r="1016" spans="1:13" ht="15.75">
      <c r="A1016" s="533"/>
      <c r="B1016" s="118" t="s">
        <v>293</v>
      </c>
      <c r="C1016" s="118"/>
      <c r="D1016" s="118"/>
      <c r="E1016" s="617"/>
      <c r="F1016" s="226"/>
      <c r="G1016" s="118"/>
      <c r="H1016" s="118"/>
      <c r="I1016" s="135">
        <f>SUM(I1017:I1019)</f>
        <v>2986.8</v>
      </c>
      <c r="J1016" s="135">
        <f>SUM(J1017:J1019)</f>
        <v>2986.8</v>
      </c>
      <c r="K1016" s="136"/>
      <c r="L1016" s="136"/>
      <c r="M1016" s="127"/>
    </row>
    <row r="1017" spans="1:13" ht="15.75">
      <c r="A1017" s="533"/>
      <c r="B1017" s="118" t="s">
        <v>7</v>
      </c>
      <c r="C1017" s="118"/>
      <c r="D1017" s="118"/>
      <c r="E1017" s="118"/>
      <c r="F1017" s="226"/>
      <c r="G1017" s="118"/>
      <c r="H1017" s="118"/>
      <c r="I1017" s="135">
        <f>I1008+I1010</f>
        <v>1500</v>
      </c>
      <c r="J1017" s="135">
        <f>J1008+J1010</f>
        <v>1500</v>
      </c>
      <c r="K1017" s="136"/>
      <c r="L1017" s="136"/>
      <c r="M1017" s="127"/>
    </row>
    <row r="1018" spans="1:13" ht="15.75">
      <c r="A1018" s="533"/>
      <c r="B1018" s="118" t="s">
        <v>8</v>
      </c>
      <c r="C1018" s="118"/>
      <c r="D1018" s="118"/>
      <c r="E1018" s="118"/>
      <c r="F1018" s="226"/>
      <c r="G1018" s="118"/>
      <c r="H1018" s="118"/>
      <c r="I1018" s="135">
        <f>I997+I998+I999+I1000+I1001+I1002+I1003+I1004+I1005+I1007+I1009+I1011+I1013+I1014</f>
        <v>831.5</v>
      </c>
      <c r="J1018" s="135">
        <f>J997+J998+J999+J1000+J1001+J1002+J1003+J1004+J1005+J1007+J1009+J1011+J1013+J1014</f>
        <v>831.5</v>
      </c>
      <c r="K1018" s="136"/>
      <c r="L1018" s="136"/>
      <c r="M1018" s="127"/>
    </row>
    <row r="1019" spans="1:13" ht="21.75" customHeight="1">
      <c r="A1019" s="533"/>
      <c r="B1019" s="118" t="s">
        <v>5</v>
      </c>
      <c r="C1019" s="118"/>
      <c r="D1019" s="118"/>
      <c r="E1019" s="118"/>
      <c r="F1019" s="226"/>
      <c r="G1019" s="118"/>
      <c r="H1019" s="118"/>
      <c r="I1019" s="226">
        <f>I1015</f>
        <v>655.3</v>
      </c>
      <c r="J1019" s="226">
        <f>J1015</f>
        <v>655.3</v>
      </c>
      <c r="K1019" s="136"/>
      <c r="L1019" s="136"/>
      <c r="M1019" s="127"/>
    </row>
    <row r="1020" spans="1:13" ht="15.75">
      <c r="A1020" s="24"/>
      <c r="B1020" s="706" t="s">
        <v>294</v>
      </c>
      <c r="C1020" s="706"/>
      <c r="D1020" s="706"/>
      <c r="E1020" s="706"/>
      <c r="F1020" s="706"/>
      <c r="G1020" s="706"/>
      <c r="H1020" s="706"/>
      <c r="I1020" s="706"/>
      <c r="J1020" s="706"/>
      <c r="K1020" s="706"/>
      <c r="L1020" s="706"/>
      <c r="M1020" s="52"/>
    </row>
    <row r="1021" spans="1:13" ht="94.5">
      <c r="A1021" s="24">
        <v>628</v>
      </c>
      <c r="B1021" s="31" t="s">
        <v>986</v>
      </c>
      <c r="C1021" s="24"/>
      <c r="D1021" s="30"/>
      <c r="E1021" s="30" t="s">
        <v>987</v>
      </c>
      <c r="F1021" s="30" t="s">
        <v>733</v>
      </c>
      <c r="G1021" s="152" t="s">
        <v>733</v>
      </c>
      <c r="H1021" s="152" t="s">
        <v>733</v>
      </c>
      <c r="I1021" s="860" t="s">
        <v>96</v>
      </c>
      <c r="J1021" s="860"/>
      <c r="K1021" s="860"/>
      <c r="L1021" s="860"/>
      <c r="M1021" s="65" t="s">
        <v>1544</v>
      </c>
    </row>
    <row r="1022" spans="1:13" ht="31.5">
      <c r="A1022" s="24">
        <v>629</v>
      </c>
      <c r="B1022" s="31" t="s">
        <v>327</v>
      </c>
      <c r="C1022" s="24" t="s">
        <v>1</v>
      </c>
      <c r="D1022" s="30"/>
      <c r="E1022" s="30" t="s">
        <v>987</v>
      </c>
      <c r="F1022" s="30" t="s">
        <v>733</v>
      </c>
      <c r="G1022" s="30" t="s">
        <v>733</v>
      </c>
      <c r="H1022" s="30" t="s">
        <v>733</v>
      </c>
      <c r="I1022" s="29">
        <v>198</v>
      </c>
      <c r="J1022" s="27">
        <v>198</v>
      </c>
      <c r="K1022" s="27" t="s">
        <v>8</v>
      </c>
      <c r="L1022" s="584"/>
      <c r="M1022" s="65" t="s">
        <v>1535</v>
      </c>
    </row>
    <row r="1023" spans="1:13" ht="15.75">
      <c r="A1023" s="226"/>
      <c r="B1023" s="118" t="s">
        <v>258</v>
      </c>
      <c r="C1023" s="226"/>
      <c r="D1023" s="226"/>
      <c r="E1023" s="226"/>
      <c r="F1023" s="226"/>
      <c r="G1023" s="226"/>
      <c r="H1023" s="226"/>
      <c r="I1023" s="226">
        <f>SUM(I1024:I1026)</f>
        <v>198</v>
      </c>
      <c r="J1023" s="226">
        <f>SUM(J1024:J1026)</f>
        <v>198</v>
      </c>
      <c r="K1023" s="133"/>
      <c r="L1023" s="122"/>
      <c r="M1023" s="122"/>
    </row>
    <row r="1024" spans="1:13" ht="15.75">
      <c r="A1024" s="226"/>
      <c r="B1024" s="226" t="s">
        <v>7</v>
      </c>
      <c r="C1024" s="226"/>
      <c r="D1024" s="226"/>
      <c r="E1024" s="226"/>
      <c r="F1024" s="226"/>
      <c r="G1024" s="226"/>
      <c r="H1024" s="226"/>
      <c r="I1024" s="226">
        <v>0</v>
      </c>
      <c r="J1024" s="226">
        <v>0</v>
      </c>
      <c r="K1024" s="122"/>
      <c r="L1024" s="133"/>
      <c r="M1024" s="123"/>
    </row>
    <row r="1025" spans="1:13" ht="15.75">
      <c r="A1025" s="226"/>
      <c r="B1025" s="226" t="s">
        <v>8</v>
      </c>
      <c r="C1025" s="226"/>
      <c r="D1025" s="226"/>
      <c r="E1025" s="226"/>
      <c r="F1025" s="226"/>
      <c r="G1025" s="226"/>
      <c r="H1025" s="226"/>
      <c r="I1025" s="132">
        <f>I1022</f>
        <v>198</v>
      </c>
      <c r="J1025" s="132">
        <f>J1022</f>
        <v>198</v>
      </c>
      <c r="K1025" s="122"/>
      <c r="L1025" s="133"/>
      <c r="M1025" s="123"/>
    </row>
    <row r="1026" spans="1:13" ht="15.75">
      <c r="A1026" s="226"/>
      <c r="B1026" s="226" t="s">
        <v>5</v>
      </c>
      <c r="C1026" s="226"/>
      <c r="D1026" s="226"/>
      <c r="E1026" s="226"/>
      <c r="F1026" s="226"/>
      <c r="G1026" s="226"/>
      <c r="H1026" s="226"/>
      <c r="I1026" s="226">
        <v>0</v>
      </c>
      <c r="J1026" s="226">
        <v>0</v>
      </c>
      <c r="K1026" s="122"/>
      <c r="L1026" s="122"/>
      <c r="M1026" s="122"/>
    </row>
    <row r="1027" spans="1:13" ht="18.75" customHeight="1">
      <c r="A1027" s="24"/>
      <c r="B1027" s="706" t="s">
        <v>328</v>
      </c>
      <c r="C1027" s="706"/>
      <c r="D1027" s="706"/>
      <c r="E1027" s="706"/>
      <c r="F1027" s="706"/>
      <c r="G1027" s="706"/>
      <c r="H1027" s="706"/>
      <c r="I1027" s="706"/>
      <c r="J1027" s="706"/>
      <c r="K1027" s="706"/>
      <c r="L1027" s="706"/>
      <c r="M1027" s="52"/>
    </row>
    <row r="1028" spans="1:13" ht="31.5">
      <c r="A1028" s="24">
        <v>634</v>
      </c>
      <c r="B1028" s="156" t="s">
        <v>329</v>
      </c>
      <c r="C1028" s="24" t="s">
        <v>1</v>
      </c>
      <c r="D1028" s="24"/>
      <c r="E1028" s="152" t="s">
        <v>323</v>
      </c>
      <c r="F1028" s="152" t="s">
        <v>733</v>
      </c>
      <c r="G1028" s="152" t="s">
        <v>733</v>
      </c>
      <c r="H1028" s="152" t="s">
        <v>733</v>
      </c>
      <c r="I1028" s="142">
        <v>84.9</v>
      </c>
      <c r="J1028" s="142">
        <v>84.9</v>
      </c>
      <c r="K1028" s="27" t="s">
        <v>8</v>
      </c>
      <c r="L1028" s="584"/>
      <c r="M1028" s="65" t="s">
        <v>1545</v>
      </c>
    </row>
    <row r="1029" spans="1:13" ht="47.25">
      <c r="A1029" s="24">
        <v>639</v>
      </c>
      <c r="B1029" s="85" t="s">
        <v>989</v>
      </c>
      <c r="C1029" s="24" t="s">
        <v>1</v>
      </c>
      <c r="D1029" s="24"/>
      <c r="E1029" s="152" t="s">
        <v>988</v>
      </c>
      <c r="F1029" s="152" t="s">
        <v>733</v>
      </c>
      <c r="G1029" s="152" t="s">
        <v>733</v>
      </c>
      <c r="H1029" s="152" t="s">
        <v>733</v>
      </c>
      <c r="I1029" s="27">
        <v>102.9</v>
      </c>
      <c r="J1029" s="27">
        <v>102.9</v>
      </c>
      <c r="K1029" s="27" t="s">
        <v>8</v>
      </c>
      <c r="L1029" s="584"/>
      <c r="M1029" s="65" t="s">
        <v>1546</v>
      </c>
    </row>
    <row r="1030" spans="1:13" ht="47.25">
      <c r="A1030" s="24">
        <v>640</v>
      </c>
      <c r="B1030" s="85" t="s">
        <v>331</v>
      </c>
      <c r="C1030" s="24" t="s">
        <v>1</v>
      </c>
      <c r="D1030" s="24"/>
      <c r="E1030" s="152" t="s">
        <v>667</v>
      </c>
      <c r="F1030" s="152" t="s">
        <v>733</v>
      </c>
      <c r="G1030" s="152" t="s">
        <v>733</v>
      </c>
      <c r="H1030" s="152" t="s">
        <v>733</v>
      </c>
      <c r="I1030" s="27">
        <v>302.6</v>
      </c>
      <c r="J1030" s="27">
        <v>302.6</v>
      </c>
      <c r="K1030" s="27" t="s">
        <v>8</v>
      </c>
      <c r="L1030" s="584"/>
      <c r="M1030" s="65" t="s">
        <v>1547</v>
      </c>
    </row>
    <row r="1031" spans="1:13" ht="47.25">
      <c r="A1031" s="24"/>
      <c r="B1031" s="85" t="s">
        <v>990</v>
      </c>
      <c r="C1031" s="24" t="s">
        <v>1</v>
      </c>
      <c r="D1031" s="24"/>
      <c r="E1031" s="152" t="s">
        <v>667</v>
      </c>
      <c r="F1031" s="152" t="s">
        <v>733</v>
      </c>
      <c r="G1031" s="152" t="s">
        <v>733</v>
      </c>
      <c r="H1031" s="152" t="s">
        <v>733</v>
      </c>
      <c r="I1031" s="27">
        <v>200</v>
      </c>
      <c r="J1031" s="27">
        <v>200</v>
      </c>
      <c r="K1031" s="27" t="s">
        <v>8</v>
      </c>
      <c r="L1031" s="584"/>
      <c r="M1031" s="65" t="s">
        <v>1548</v>
      </c>
    </row>
    <row r="1032" spans="1:13" ht="47.25">
      <c r="A1032" s="24"/>
      <c r="B1032" s="85" t="s">
        <v>991</v>
      </c>
      <c r="C1032" s="24" t="s">
        <v>1</v>
      </c>
      <c r="D1032" s="24"/>
      <c r="E1032" s="152" t="s">
        <v>668</v>
      </c>
      <c r="F1032" s="152" t="s">
        <v>733</v>
      </c>
      <c r="G1032" s="152" t="s">
        <v>733</v>
      </c>
      <c r="H1032" s="152" t="s">
        <v>733</v>
      </c>
      <c r="I1032" s="27">
        <v>7713.3</v>
      </c>
      <c r="J1032" s="27">
        <v>7713.3</v>
      </c>
      <c r="K1032" s="27" t="s">
        <v>7</v>
      </c>
      <c r="L1032" s="584"/>
      <c r="M1032" s="65" t="s">
        <v>1549</v>
      </c>
    </row>
    <row r="1033" spans="1:13" ht="47.25">
      <c r="A1033" s="24">
        <v>641</v>
      </c>
      <c r="B1033" s="85" t="s">
        <v>992</v>
      </c>
      <c r="C1033" s="24" t="s">
        <v>1</v>
      </c>
      <c r="D1033" s="24"/>
      <c r="E1033" s="152" t="s">
        <v>667</v>
      </c>
      <c r="F1033" s="152" t="s">
        <v>733</v>
      </c>
      <c r="G1033" s="152" t="s">
        <v>733</v>
      </c>
      <c r="H1033" s="152" t="s">
        <v>733</v>
      </c>
      <c r="I1033" s="27">
        <v>27.5</v>
      </c>
      <c r="J1033" s="27">
        <v>27.5</v>
      </c>
      <c r="K1033" s="27" t="s">
        <v>8</v>
      </c>
      <c r="L1033" s="616"/>
      <c r="M1033" s="65" t="s">
        <v>1550</v>
      </c>
    </row>
    <row r="1034" spans="1:13" ht="47.25">
      <c r="A1034" s="24">
        <v>644</v>
      </c>
      <c r="B1034" s="85" t="s">
        <v>993</v>
      </c>
      <c r="C1034" s="24" t="s">
        <v>1</v>
      </c>
      <c r="D1034" s="24"/>
      <c r="E1034" s="152" t="s">
        <v>667</v>
      </c>
      <c r="F1034" s="152" t="s">
        <v>733</v>
      </c>
      <c r="G1034" s="152" t="s">
        <v>733</v>
      </c>
      <c r="H1034" s="152" t="s">
        <v>733</v>
      </c>
      <c r="I1034" s="27">
        <v>95</v>
      </c>
      <c r="J1034" s="27">
        <v>95</v>
      </c>
      <c r="K1034" s="27" t="s">
        <v>8</v>
      </c>
      <c r="L1034" s="584"/>
      <c r="M1034" s="65" t="s">
        <v>1551</v>
      </c>
    </row>
    <row r="1035" spans="1:13" ht="31.5">
      <c r="A1035" s="24">
        <v>648</v>
      </c>
      <c r="B1035" s="85" t="s">
        <v>994</v>
      </c>
      <c r="C1035" s="24" t="s">
        <v>1</v>
      </c>
      <c r="D1035" s="24"/>
      <c r="E1035" s="152" t="s">
        <v>665</v>
      </c>
      <c r="F1035" s="152" t="s">
        <v>733</v>
      </c>
      <c r="G1035" s="152" t="s">
        <v>733</v>
      </c>
      <c r="H1035" s="152" t="s">
        <v>733</v>
      </c>
      <c r="I1035" s="27">
        <v>47.5</v>
      </c>
      <c r="J1035" s="27">
        <v>47.5</v>
      </c>
      <c r="K1035" s="27" t="s">
        <v>8</v>
      </c>
      <c r="L1035" s="584"/>
      <c r="M1035" s="65" t="s">
        <v>1525</v>
      </c>
    </row>
    <row r="1036" spans="1:13" ht="31.5" customHeight="1">
      <c r="A1036" s="24"/>
      <c r="B1036" s="714" t="s">
        <v>1670</v>
      </c>
      <c r="C1036" s="24" t="s">
        <v>1</v>
      </c>
      <c r="D1036" s="24"/>
      <c r="E1036" s="152" t="s">
        <v>665</v>
      </c>
      <c r="F1036" s="152" t="s">
        <v>733</v>
      </c>
      <c r="G1036" s="152" t="s">
        <v>733</v>
      </c>
      <c r="H1036" s="152" t="s">
        <v>733</v>
      </c>
      <c r="I1036" s="27">
        <v>1100</v>
      </c>
      <c r="J1036" s="27">
        <v>1100</v>
      </c>
      <c r="K1036" s="27" t="s">
        <v>7</v>
      </c>
      <c r="L1036" s="584"/>
      <c r="M1036" s="681" t="s">
        <v>1525</v>
      </c>
    </row>
    <row r="1037" spans="1:13" ht="21.75" customHeight="1">
      <c r="A1037" s="24"/>
      <c r="B1037" s="715"/>
      <c r="C1037" s="24" t="s">
        <v>1</v>
      </c>
      <c r="D1037" s="24"/>
      <c r="E1037" s="152" t="s">
        <v>665</v>
      </c>
      <c r="F1037" s="152" t="s">
        <v>733</v>
      </c>
      <c r="G1037" s="152" t="s">
        <v>733</v>
      </c>
      <c r="H1037" s="152" t="s">
        <v>733</v>
      </c>
      <c r="I1037" s="27">
        <v>55.5</v>
      </c>
      <c r="J1037" s="27">
        <v>55.5</v>
      </c>
      <c r="K1037" s="27" t="s">
        <v>8</v>
      </c>
      <c r="L1037" s="584"/>
      <c r="M1037" s="682"/>
    </row>
    <row r="1038" spans="1:13" ht="33" customHeight="1">
      <c r="A1038" s="24"/>
      <c r="B1038" s="85" t="s">
        <v>1671</v>
      </c>
      <c r="C1038" s="24" t="s">
        <v>1</v>
      </c>
      <c r="D1038" s="24"/>
      <c r="E1038" s="152" t="s">
        <v>665</v>
      </c>
      <c r="F1038" s="152" t="s">
        <v>733</v>
      </c>
      <c r="G1038" s="152" t="s">
        <v>733</v>
      </c>
      <c r="H1038" s="152" t="s">
        <v>733</v>
      </c>
      <c r="I1038" s="27">
        <v>101.5</v>
      </c>
      <c r="J1038" s="27">
        <v>101.5</v>
      </c>
      <c r="K1038" s="27" t="s">
        <v>8</v>
      </c>
      <c r="L1038" s="584"/>
      <c r="M1038" s="65" t="s">
        <v>1525</v>
      </c>
    </row>
    <row r="1039" spans="1:13" ht="18.75" customHeight="1">
      <c r="A1039" s="226"/>
      <c r="B1039" s="622"/>
      <c r="C1039" s="226"/>
      <c r="D1039" s="226"/>
      <c r="E1039" s="226"/>
      <c r="F1039" s="226"/>
      <c r="G1039" s="226"/>
      <c r="H1039" s="226"/>
      <c r="I1039" s="135">
        <f>SUM(I1040:I1042)</f>
        <v>9830.699999999999</v>
      </c>
      <c r="J1039" s="135">
        <f>SUM(J1040:J1042)</f>
        <v>9830.699999999999</v>
      </c>
      <c r="K1039" s="133"/>
      <c r="L1039" s="122"/>
      <c r="M1039" s="122"/>
    </row>
    <row r="1040" spans="1:13" ht="15.75">
      <c r="A1040" s="226"/>
      <c r="B1040" s="226" t="s">
        <v>7</v>
      </c>
      <c r="C1040" s="226"/>
      <c r="D1040" s="226"/>
      <c r="E1040" s="226"/>
      <c r="F1040" s="226"/>
      <c r="G1040" s="226"/>
      <c r="H1040" s="226"/>
      <c r="I1040" s="135">
        <f>I1032+I1036</f>
        <v>8813.3</v>
      </c>
      <c r="J1040" s="135">
        <f>J1032+J1036</f>
        <v>8813.3</v>
      </c>
      <c r="K1040" s="122"/>
      <c r="L1040" s="133"/>
      <c r="M1040" s="123"/>
    </row>
    <row r="1041" spans="1:13" ht="15.75">
      <c r="A1041" s="226"/>
      <c r="B1041" s="226" t="s">
        <v>8</v>
      </c>
      <c r="C1041" s="226"/>
      <c r="D1041" s="226"/>
      <c r="E1041" s="226"/>
      <c r="F1041" s="226"/>
      <c r="G1041" s="226"/>
      <c r="H1041" s="226"/>
      <c r="I1041" s="135">
        <f>I1028+I1037+I1029+I1030+I1031+I1033+I1034+I1035+I1038</f>
        <v>1017.4000000000001</v>
      </c>
      <c r="J1041" s="135">
        <f>J1028+J1037+J1029+J1030+J1031+J1033+J1034+J1035+J1038</f>
        <v>1017.4000000000001</v>
      </c>
      <c r="K1041" s="122"/>
      <c r="L1041" s="133"/>
      <c r="M1041" s="123"/>
    </row>
    <row r="1042" spans="1:13" ht="15.75">
      <c r="A1042" s="226"/>
      <c r="B1042" s="226" t="s">
        <v>5</v>
      </c>
      <c r="C1042" s="226"/>
      <c r="D1042" s="226"/>
      <c r="E1042" s="226"/>
      <c r="F1042" s="226"/>
      <c r="G1042" s="226"/>
      <c r="H1042" s="226"/>
      <c r="I1042" s="226">
        <v>0</v>
      </c>
      <c r="J1042" s="226">
        <v>0</v>
      </c>
      <c r="K1042" s="122"/>
      <c r="L1042" s="122"/>
      <c r="M1042" s="122"/>
    </row>
    <row r="1043" spans="1:13" ht="15.75">
      <c r="A1043" s="191"/>
      <c r="B1043" s="191" t="s">
        <v>995</v>
      </c>
      <c r="C1043" s="191"/>
      <c r="D1043" s="191"/>
      <c r="E1043" s="191"/>
      <c r="F1043" s="191"/>
      <c r="G1043" s="191"/>
      <c r="H1043" s="191"/>
      <c r="I1043" s="302">
        <f>SUM(I1044:I1046)</f>
        <v>18372.732999999997</v>
      </c>
      <c r="J1043" s="302">
        <f>SUM(J1044:J1046)</f>
        <v>18372.7</v>
      </c>
      <c r="K1043" s="305"/>
      <c r="L1043" s="305"/>
      <c r="M1043" s="189"/>
    </row>
    <row r="1044" spans="1:13" ht="15.75">
      <c r="A1044" s="191"/>
      <c r="B1044" s="191" t="s">
        <v>7</v>
      </c>
      <c r="C1044" s="191"/>
      <c r="D1044" s="191"/>
      <c r="E1044" s="191"/>
      <c r="F1044" s="191"/>
      <c r="G1044" s="191"/>
      <c r="H1044" s="191"/>
      <c r="I1044" s="302">
        <f aca="true" t="shared" si="6" ref="I1044:J1046">I958+I978+I986+I993+I1017+I1024+I1040</f>
        <v>12313.3</v>
      </c>
      <c r="J1044" s="302">
        <f t="shared" si="6"/>
        <v>12313.3</v>
      </c>
      <c r="K1044" s="305"/>
      <c r="L1044" s="305"/>
      <c r="M1044" s="189"/>
    </row>
    <row r="1045" spans="1:13" ht="15.75">
      <c r="A1045" s="191"/>
      <c r="B1045" s="191" t="s">
        <v>8</v>
      </c>
      <c r="C1045" s="191"/>
      <c r="D1045" s="191"/>
      <c r="E1045" s="191"/>
      <c r="F1045" s="191"/>
      <c r="G1045" s="191"/>
      <c r="H1045" s="191"/>
      <c r="I1045" s="298">
        <f t="shared" si="6"/>
        <v>5404.133</v>
      </c>
      <c r="J1045" s="298">
        <f t="shared" si="6"/>
        <v>5404.1</v>
      </c>
      <c r="K1045" s="305"/>
      <c r="L1045" s="305"/>
      <c r="M1045" s="189"/>
    </row>
    <row r="1046" spans="1:13" ht="15.75">
      <c r="A1046" s="191"/>
      <c r="B1046" s="191" t="s">
        <v>5</v>
      </c>
      <c r="C1046" s="191"/>
      <c r="D1046" s="191"/>
      <c r="E1046" s="191"/>
      <c r="F1046" s="191"/>
      <c r="G1046" s="191"/>
      <c r="H1046" s="191"/>
      <c r="I1046" s="302">
        <f t="shared" si="6"/>
        <v>655.3</v>
      </c>
      <c r="J1046" s="302">
        <f t="shared" si="6"/>
        <v>655.3</v>
      </c>
      <c r="K1046" s="303"/>
      <c r="L1046" s="303"/>
      <c r="M1046" s="188"/>
    </row>
    <row r="1047" spans="1:13" ht="15.75">
      <c r="A1047" s="33"/>
      <c r="B1047" s="898" t="s">
        <v>332</v>
      </c>
      <c r="C1047" s="898"/>
      <c r="D1047" s="898"/>
      <c r="E1047" s="898"/>
      <c r="F1047" s="898"/>
      <c r="G1047" s="898"/>
      <c r="H1047" s="898"/>
      <c r="I1047" s="898"/>
      <c r="J1047" s="898"/>
      <c r="K1047" s="91"/>
      <c r="L1047" s="96"/>
      <c r="M1047" s="52"/>
    </row>
    <row r="1048" spans="1:13" ht="15.75">
      <c r="A1048" s="24"/>
      <c r="B1048" s="920" t="s">
        <v>333</v>
      </c>
      <c r="C1048" s="920"/>
      <c r="D1048" s="920"/>
      <c r="E1048" s="920"/>
      <c r="F1048" s="920"/>
      <c r="G1048" s="920"/>
      <c r="H1048" s="920"/>
      <c r="I1048" s="920"/>
      <c r="J1048" s="920"/>
      <c r="K1048" s="91"/>
      <c r="L1048" s="91"/>
      <c r="M1048" s="42"/>
    </row>
    <row r="1049" spans="1:13" ht="110.25">
      <c r="A1049" s="24"/>
      <c r="B1049" s="147" t="s">
        <v>334</v>
      </c>
      <c r="C1049" s="145" t="s">
        <v>193</v>
      </c>
      <c r="D1049" s="168" t="s">
        <v>4</v>
      </c>
      <c r="E1049" s="219" t="s">
        <v>335</v>
      </c>
      <c r="F1049" s="553">
        <v>18.4</v>
      </c>
      <c r="G1049" s="532"/>
      <c r="H1049" s="532">
        <v>18.4</v>
      </c>
      <c r="I1049" s="553" t="s">
        <v>733</v>
      </c>
      <c r="J1049" s="553" t="s">
        <v>733</v>
      </c>
      <c r="K1049" s="532" t="s">
        <v>733</v>
      </c>
      <c r="L1049" s="532" t="s">
        <v>733</v>
      </c>
      <c r="M1049" s="548" t="s">
        <v>1651</v>
      </c>
    </row>
    <row r="1050" spans="1:13" ht="15.75">
      <c r="A1050" s="24"/>
      <c r="B1050" s="147" t="s">
        <v>336</v>
      </c>
      <c r="C1050" s="145" t="s">
        <v>193</v>
      </c>
      <c r="D1050" s="168" t="s">
        <v>4</v>
      </c>
      <c r="E1050" s="219" t="s">
        <v>335</v>
      </c>
      <c r="F1050" s="145"/>
      <c r="G1050" s="168"/>
      <c r="H1050" s="168"/>
      <c r="I1050" s="145" t="s">
        <v>733</v>
      </c>
      <c r="J1050" s="145" t="s">
        <v>733</v>
      </c>
      <c r="K1050" s="168" t="s">
        <v>733</v>
      </c>
      <c r="L1050" s="168" t="s">
        <v>733</v>
      </c>
      <c r="M1050" s="261"/>
    </row>
    <row r="1051" spans="1:13" ht="173.25">
      <c r="A1051" s="24"/>
      <c r="B1051" s="147" t="s">
        <v>337</v>
      </c>
      <c r="C1051" s="145"/>
      <c r="D1051" s="168" t="s">
        <v>4</v>
      </c>
      <c r="E1051" s="219" t="s">
        <v>335</v>
      </c>
      <c r="F1051" s="145">
        <v>99.8</v>
      </c>
      <c r="G1051" s="168"/>
      <c r="H1051" s="168">
        <v>99.8</v>
      </c>
      <c r="I1051" s="145" t="s">
        <v>733</v>
      </c>
      <c r="J1051" s="145" t="s">
        <v>733</v>
      </c>
      <c r="K1051" s="168" t="s">
        <v>733</v>
      </c>
      <c r="L1051" s="168" t="s">
        <v>733</v>
      </c>
      <c r="M1051" s="534" t="s">
        <v>1552</v>
      </c>
    </row>
    <row r="1052" spans="1:13" ht="110.25">
      <c r="A1052" s="24"/>
      <c r="B1052" s="147" t="s">
        <v>338</v>
      </c>
      <c r="C1052" s="145"/>
      <c r="D1052" s="168" t="s">
        <v>4</v>
      </c>
      <c r="E1052" s="219" t="s">
        <v>335</v>
      </c>
      <c r="F1052" s="208">
        <v>87</v>
      </c>
      <c r="G1052" s="168"/>
      <c r="H1052" s="168">
        <v>87</v>
      </c>
      <c r="I1052" s="145" t="s">
        <v>733</v>
      </c>
      <c r="J1052" s="145" t="s">
        <v>733</v>
      </c>
      <c r="K1052" s="168" t="s">
        <v>733</v>
      </c>
      <c r="L1052" s="168" t="s">
        <v>733</v>
      </c>
      <c r="M1052" s="534" t="s">
        <v>1553</v>
      </c>
    </row>
    <row r="1053" spans="1:13" ht="31.5">
      <c r="A1053" s="24"/>
      <c r="B1053" s="147" t="s">
        <v>339</v>
      </c>
      <c r="C1053" s="145" t="s">
        <v>193</v>
      </c>
      <c r="D1053" s="168" t="s">
        <v>4</v>
      </c>
      <c r="E1053" s="219" t="s">
        <v>335</v>
      </c>
      <c r="F1053" s="145"/>
      <c r="G1053" s="168"/>
      <c r="H1053" s="168"/>
      <c r="I1053" s="145" t="s">
        <v>733</v>
      </c>
      <c r="J1053" s="145" t="s">
        <v>733</v>
      </c>
      <c r="K1053" s="168" t="s">
        <v>733</v>
      </c>
      <c r="L1053" s="168" t="s">
        <v>733</v>
      </c>
      <c r="M1053" s="261"/>
    </row>
    <row r="1054" spans="1:13" ht="173.25">
      <c r="A1054" s="24"/>
      <c r="B1054" s="147" t="s">
        <v>337</v>
      </c>
      <c r="C1054" s="145"/>
      <c r="D1054" s="168" t="s">
        <v>4</v>
      </c>
      <c r="E1054" s="219" t="s">
        <v>335</v>
      </c>
      <c r="F1054" s="208">
        <v>64</v>
      </c>
      <c r="G1054" s="360"/>
      <c r="H1054" s="360">
        <v>64</v>
      </c>
      <c r="I1054" s="145" t="s">
        <v>733</v>
      </c>
      <c r="J1054" s="145" t="s">
        <v>733</v>
      </c>
      <c r="K1054" s="168" t="s">
        <v>733</v>
      </c>
      <c r="L1054" s="168" t="s">
        <v>733</v>
      </c>
      <c r="M1054" s="534" t="s">
        <v>1554</v>
      </c>
    </row>
    <row r="1055" spans="1:13" ht="189">
      <c r="A1055" s="24"/>
      <c r="B1055" s="147" t="s">
        <v>338</v>
      </c>
      <c r="C1055" s="145"/>
      <c r="D1055" s="168" t="s">
        <v>4</v>
      </c>
      <c r="E1055" s="219" t="s">
        <v>335</v>
      </c>
      <c r="F1055" s="145">
        <v>17.14</v>
      </c>
      <c r="G1055" s="168"/>
      <c r="H1055" s="168">
        <v>17.14</v>
      </c>
      <c r="I1055" s="145" t="s">
        <v>733</v>
      </c>
      <c r="J1055" s="145" t="s">
        <v>733</v>
      </c>
      <c r="K1055" s="168" t="s">
        <v>733</v>
      </c>
      <c r="L1055" s="168" t="s">
        <v>733</v>
      </c>
      <c r="M1055" s="534" t="s">
        <v>1555</v>
      </c>
    </row>
    <row r="1056" spans="1:13" ht="31.5">
      <c r="A1056" s="24"/>
      <c r="B1056" s="147" t="s">
        <v>340</v>
      </c>
      <c r="C1056" s="145" t="s">
        <v>193</v>
      </c>
      <c r="D1056" s="168" t="s">
        <v>4</v>
      </c>
      <c r="E1056" s="219" t="s">
        <v>335</v>
      </c>
      <c r="F1056" s="145"/>
      <c r="G1056" s="168"/>
      <c r="H1056" s="168"/>
      <c r="I1056" s="145" t="s">
        <v>733</v>
      </c>
      <c r="J1056" s="145" t="s">
        <v>733</v>
      </c>
      <c r="K1056" s="168" t="s">
        <v>733</v>
      </c>
      <c r="L1056" s="168" t="s">
        <v>733</v>
      </c>
      <c r="M1056" s="261"/>
    </row>
    <row r="1057" spans="1:13" ht="173.25">
      <c r="A1057" s="24"/>
      <c r="B1057" s="147" t="s">
        <v>341</v>
      </c>
      <c r="C1057" s="145"/>
      <c r="D1057" s="168" t="s">
        <v>4</v>
      </c>
      <c r="E1057" s="219" t="s">
        <v>335</v>
      </c>
      <c r="F1057" s="233">
        <v>0.4</v>
      </c>
      <c r="G1057" s="168"/>
      <c r="H1057" s="168">
        <v>2.8</v>
      </c>
      <c r="I1057" s="145" t="s">
        <v>733</v>
      </c>
      <c r="J1057" s="145" t="s">
        <v>733</v>
      </c>
      <c r="K1057" s="168" t="s">
        <v>733</v>
      </c>
      <c r="L1057" s="168" t="s">
        <v>733</v>
      </c>
      <c r="M1057" s="166" t="s">
        <v>1556</v>
      </c>
    </row>
    <row r="1058" spans="1:13" ht="63">
      <c r="A1058" s="24"/>
      <c r="B1058" s="147" t="s">
        <v>342</v>
      </c>
      <c r="C1058" s="145"/>
      <c r="D1058" s="168" t="s">
        <v>4</v>
      </c>
      <c r="E1058" s="219" t="s">
        <v>335</v>
      </c>
      <c r="F1058" s="233">
        <v>0.3</v>
      </c>
      <c r="G1058" s="419"/>
      <c r="H1058" s="419">
        <v>5.3</v>
      </c>
      <c r="I1058" s="145" t="s">
        <v>733</v>
      </c>
      <c r="J1058" s="145" t="s">
        <v>733</v>
      </c>
      <c r="K1058" s="168" t="s">
        <v>733</v>
      </c>
      <c r="L1058" s="168" t="s">
        <v>733</v>
      </c>
      <c r="M1058" s="166" t="s">
        <v>1557</v>
      </c>
    </row>
    <row r="1059" spans="1:13" ht="114.75" customHeight="1">
      <c r="A1059" s="24"/>
      <c r="B1059" s="147" t="s">
        <v>343</v>
      </c>
      <c r="C1059" s="145"/>
      <c r="D1059" s="168" t="s">
        <v>4</v>
      </c>
      <c r="E1059" s="219" t="s">
        <v>335</v>
      </c>
      <c r="F1059" s="233">
        <v>4.7</v>
      </c>
      <c r="G1059" s="419"/>
      <c r="H1059" s="419">
        <v>6.4</v>
      </c>
      <c r="I1059" s="145" t="s">
        <v>733</v>
      </c>
      <c r="J1059" s="145" t="s">
        <v>733</v>
      </c>
      <c r="K1059" s="168" t="s">
        <v>733</v>
      </c>
      <c r="L1059" s="168" t="s">
        <v>733</v>
      </c>
      <c r="M1059" s="166" t="s">
        <v>1558</v>
      </c>
    </row>
    <row r="1060" spans="1:13" ht="15.75">
      <c r="A1060" s="24"/>
      <c r="B1060" s="898" t="s">
        <v>3</v>
      </c>
      <c r="C1060" s="898"/>
      <c r="D1060" s="898"/>
      <c r="E1060" s="898"/>
      <c r="F1060" s="898"/>
      <c r="G1060" s="899"/>
      <c r="H1060" s="898"/>
      <c r="I1060" s="898"/>
      <c r="J1060" s="898"/>
      <c r="K1060" s="65"/>
      <c r="L1060" s="91"/>
      <c r="M1060" s="42"/>
    </row>
    <row r="1061" spans="1:13" ht="15.75">
      <c r="A1061" s="24"/>
      <c r="B1061" s="921" t="s">
        <v>698</v>
      </c>
      <c r="C1061" s="921"/>
      <c r="D1061" s="921"/>
      <c r="E1061" s="921"/>
      <c r="F1061" s="921"/>
      <c r="G1061" s="921"/>
      <c r="H1061" s="921"/>
      <c r="I1061" s="921"/>
      <c r="J1061" s="921"/>
      <c r="K1061" s="65"/>
      <c r="L1061" s="91"/>
      <c r="M1061" s="42"/>
    </row>
    <row r="1062" spans="1:13" ht="63">
      <c r="A1062" s="24"/>
      <c r="B1062" s="51" t="s">
        <v>996</v>
      </c>
      <c r="C1062" s="24" t="s">
        <v>11</v>
      </c>
      <c r="D1062" s="30"/>
      <c r="E1062" s="152" t="s">
        <v>335</v>
      </c>
      <c r="F1062" s="30" t="s">
        <v>733</v>
      </c>
      <c r="G1062" s="30" t="s">
        <v>733</v>
      </c>
      <c r="H1062" s="30" t="s">
        <v>733</v>
      </c>
      <c r="I1062" s="30">
        <v>351.4</v>
      </c>
      <c r="J1062" s="30">
        <v>351.4</v>
      </c>
      <c r="K1062" s="24" t="s">
        <v>696</v>
      </c>
      <c r="L1062" s="24" t="s">
        <v>4</v>
      </c>
      <c r="M1062" s="149" t="s">
        <v>1734</v>
      </c>
    </row>
    <row r="1063" spans="1:13" ht="141.75">
      <c r="A1063" s="24"/>
      <c r="B1063" s="51" t="s">
        <v>697</v>
      </c>
      <c r="C1063" s="24" t="s">
        <v>11</v>
      </c>
      <c r="D1063" s="30"/>
      <c r="E1063" s="152" t="s">
        <v>335</v>
      </c>
      <c r="F1063" s="30" t="s">
        <v>733</v>
      </c>
      <c r="G1063" s="30" t="s">
        <v>733</v>
      </c>
      <c r="H1063" s="24" t="s">
        <v>733</v>
      </c>
      <c r="I1063" s="893" t="s">
        <v>544</v>
      </c>
      <c r="J1063" s="893"/>
      <c r="K1063" s="893"/>
      <c r="L1063" s="894"/>
      <c r="M1063" s="149" t="s">
        <v>1559</v>
      </c>
    </row>
    <row r="1064" spans="1:13" ht="15.75">
      <c r="A1064" s="226"/>
      <c r="B1064" s="98" t="s">
        <v>259</v>
      </c>
      <c r="C1064" s="98"/>
      <c r="D1064" s="98"/>
      <c r="E1064" s="98"/>
      <c r="F1064" s="98"/>
      <c r="G1064" s="98"/>
      <c r="H1064" s="98"/>
      <c r="I1064" s="46">
        <f>SUM(I1065:I1067)</f>
        <v>351.4</v>
      </c>
      <c r="J1064" s="46">
        <f>SUM(J1065:J1067)</f>
        <v>351.4</v>
      </c>
      <c r="K1064" s="91"/>
      <c r="L1064" s="65"/>
      <c r="M1064" s="65"/>
    </row>
    <row r="1065" spans="1:13" ht="15.75">
      <c r="A1065" s="226"/>
      <c r="B1065" s="98" t="s">
        <v>7</v>
      </c>
      <c r="C1065" s="98"/>
      <c r="D1065" s="98"/>
      <c r="E1065" s="98"/>
      <c r="F1065" s="98"/>
      <c r="G1065" s="98"/>
      <c r="H1065" s="98"/>
      <c r="I1065" s="46">
        <f>I1062</f>
        <v>351.4</v>
      </c>
      <c r="J1065" s="46">
        <f>J1062</f>
        <v>351.4</v>
      </c>
      <c r="K1065" s="65"/>
      <c r="L1065" s="91"/>
      <c r="M1065" s="42"/>
    </row>
    <row r="1066" spans="1:13" ht="15.75">
      <c r="A1066" s="226"/>
      <c r="B1066" s="98" t="s">
        <v>8</v>
      </c>
      <c r="C1066" s="98"/>
      <c r="D1066" s="98"/>
      <c r="E1066" s="98"/>
      <c r="F1066" s="98"/>
      <c r="G1066" s="98"/>
      <c r="H1066" s="98"/>
      <c r="I1066" s="46">
        <v>0</v>
      </c>
      <c r="J1066" s="46">
        <v>0</v>
      </c>
      <c r="K1066" s="65"/>
      <c r="L1066" s="91"/>
      <c r="M1066" s="42"/>
    </row>
    <row r="1067" spans="1:13" ht="15.75">
      <c r="A1067" s="226"/>
      <c r="B1067" s="98" t="s">
        <v>5</v>
      </c>
      <c r="C1067" s="98"/>
      <c r="D1067" s="98"/>
      <c r="E1067" s="98"/>
      <c r="F1067" s="98"/>
      <c r="G1067" s="98"/>
      <c r="H1067" s="98"/>
      <c r="I1067" s="46">
        <v>0</v>
      </c>
      <c r="J1067" s="46">
        <v>0</v>
      </c>
      <c r="K1067" s="65"/>
      <c r="L1067" s="65"/>
      <c r="M1067" s="65"/>
    </row>
    <row r="1068" spans="1:13" ht="15.75">
      <c r="A1068" s="68"/>
      <c r="B1068" s="255" t="s">
        <v>699</v>
      </c>
      <c r="C1068" s="256"/>
      <c r="D1068" s="98"/>
      <c r="E1068" s="98"/>
      <c r="F1068" s="218"/>
      <c r="G1068" s="218"/>
      <c r="H1068" s="218"/>
      <c r="I1068" s="48"/>
      <c r="J1068" s="48"/>
      <c r="K1068" s="65"/>
      <c r="L1068" s="65"/>
      <c r="M1068" s="65"/>
    </row>
    <row r="1069" spans="1:13" ht="31.5">
      <c r="A1069" s="68"/>
      <c r="B1069" s="579" t="s">
        <v>997</v>
      </c>
      <c r="C1069" s="257" t="s">
        <v>1</v>
      </c>
      <c r="D1069" s="257"/>
      <c r="E1069" s="580" t="s">
        <v>345</v>
      </c>
      <c r="F1069" s="580" t="s">
        <v>733</v>
      </c>
      <c r="G1069" s="580" t="s">
        <v>733</v>
      </c>
      <c r="H1069" s="580" t="s">
        <v>733</v>
      </c>
      <c r="I1069" s="581">
        <v>1.8</v>
      </c>
      <c r="J1069" s="581">
        <v>1.8</v>
      </c>
      <c r="K1069" s="581" t="s">
        <v>8</v>
      </c>
      <c r="L1069" s="582"/>
      <c r="M1069" s="65" t="s">
        <v>1560</v>
      </c>
    </row>
    <row r="1070" spans="1:13" ht="47.25">
      <c r="A1070" s="68"/>
      <c r="B1070" s="583" t="s">
        <v>998</v>
      </c>
      <c r="C1070" s="68" t="s">
        <v>1</v>
      </c>
      <c r="D1070" s="68"/>
      <c r="E1070" s="218" t="s">
        <v>345</v>
      </c>
      <c r="F1070" s="218" t="s">
        <v>733</v>
      </c>
      <c r="G1070" s="218" t="s">
        <v>733</v>
      </c>
      <c r="H1070" s="218" t="s">
        <v>733</v>
      </c>
      <c r="I1070" s="48">
        <v>1.1</v>
      </c>
      <c r="J1070" s="48">
        <v>1.1</v>
      </c>
      <c r="K1070" s="48" t="s">
        <v>8</v>
      </c>
      <c r="L1070" s="584"/>
      <c r="M1070" s="65" t="s">
        <v>1561</v>
      </c>
    </row>
    <row r="1071" spans="1:13" ht="38.25" customHeight="1">
      <c r="A1071" s="68"/>
      <c r="B1071" s="583" t="s">
        <v>1685</v>
      </c>
      <c r="C1071" s="68" t="s">
        <v>1</v>
      </c>
      <c r="D1071" s="68"/>
      <c r="E1071" s="218" t="s">
        <v>345</v>
      </c>
      <c r="F1071" s="218" t="s">
        <v>733</v>
      </c>
      <c r="G1071" s="218" t="s">
        <v>733</v>
      </c>
      <c r="H1071" s="218" t="s">
        <v>733</v>
      </c>
      <c r="I1071" s="48">
        <v>99.6</v>
      </c>
      <c r="J1071" s="48">
        <v>99.6</v>
      </c>
      <c r="K1071" s="48" t="s">
        <v>8</v>
      </c>
      <c r="L1071" s="584"/>
      <c r="M1071" s="65" t="s">
        <v>1562</v>
      </c>
    </row>
    <row r="1072" spans="1:13" ht="15.75">
      <c r="A1072" s="226"/>
      <c r="B1072" s="98" t="s">
        <v>369</v>
      </c>
      <c r="C1072" s="98"/>
      <c r="D1072" s="98"/>
      <c r="E1072" s="98"/>
      <c r="F1072" s="98"/>
      <c r="G1072" s="98"/>
      <c r="H1072" s="98"/>
      <c r="I1072" s="98">
        <f>SUM(I1073:I1075)</f>
        <v>102.5</v>
      </c>
      <c r="J1072" s="98">
        <f>SUM(J1073:J1075)</f>
        <v>102.5</v>
      </c>
      <c r="K1072" s="91"/>
      <c r="L1072" s="65"/>
      <c r="M1072" s="65"/>
    </row>
    <row r="1073" spans="1:13" ht="15.75">
      <c r="A1073" s="226"/>
      <c r="B1073" s="98" t="s">
        <v>7</v>
      </c>
      <c r="C1073" s="98"/>
      <c r="D1073" s="98"/>
      <c r="E1073" s="98"/>
      <c r="F1073" s="98"/>
      <c r="G1073" s="98"/>
      <c r="H1073" s="98"/>
      <c r="I1073" s="98">
        <f>0</f>
        <v>0</v>
      </c>
      <c r="J1073" s="98">
        <f>0</f>
        <v>0</v>
      </c>
      <c r="K1073" s="65"/>
      <c r="L1073" s="91"/>
      <c r="M1073" s="42"/>
    </row>
    <row r="1074" spans="1:13" ht="15.75">
      <c r="A1074" s="226"/>
      <c r="B1074" s="98" t="s">
        <v>8</v>
      </c>
      <c r="C1074" s="98"/>
      <c r="D1074" s="98"/>
      <c r="E1074" s="98"/>
      <c r="F1074" s="98"/>
      <c r="G1074" s="98"/>
      <c r="H1074" s="98"/>
      <c r="I1074" s="46">
        <f>I1069+I1070+I1071</f>
        <v>102.5</v>
      </c>
      <c r="J1074" s="46">
        <f>J1069+J1070+J1071</f>
        <v>102.5</v>
      </c>
      <c r="K1074" s="65"/>
      <c r="L1074" s="91"/>
      <c r="M1074" s="42"/>
    </row>
    <row r="1075" spans="1:13" ht="15.75">
      <c r="A1075" s="226"/>
      <c r="B1075" s="98" t="s">
        <v>5</v>
      </c>
      <c r="C1075" s="98"/>
      <c r="D1075" s="98"/>
      <c r="E1075" s="98"/>
      <c r="F1075" s="98"/>
      <c r="G1075" s="98"/>
      <c r="H1075" s="98"/>
      <c r="I1075" s="98">
        <v>0</v>
      </c>
      <c r="J1075" s="98">
        <v>0</v>
      </c>
      <c r="K1075" s="65"/>
      <c r="L1075" s="65"/>
      <c r="M1075" s="65"/>
    </row>
    <row r="1076" spans="1:13" ht="15.75">
      <c r="A1076" s="24"/>
      <c r="B1076" s="151" t="s">
        <v>700</v>
      </c>
      <c r="C1076" s="151"/>
      <c r="D1076" s="151"/>
      <c r="E1076" s="151"/>
      <c r="F1076" s="151"/>
      <c r="G1076" s="151"/>
      <c r="H1076" s="151"/>
      <c r="I1076" s="151"/>
      <c r="J1076" s="151"/>
      <c r="K1076" s="151"/>
      <c r="L1076" s="151"/>
      <c r="M1076" s="52"/>
    </row>
    <row r="1077" spans="1:13" ht="47.25">
      <c r="A1077" s="101">
        <v>658</v>
      </c>
      <c r="B1077" s="585" t="s">
        <v>999</v>
      </c>
      <c r="C1077" s="101" t="s">
        <v>1</v>
      </c>
      <c r="D1077" s="101"/>
      <c r="E1077" s="586" t="s">
        <v>346</v>
      </c>
      <c r="F1077" s="580" t="s">
        <v>733</v>
      </c>
      <c r="G1077" s="580" t="s">
        <v>733</v>
      </c>
      <c r="H1077" s="580" t="s">
        <v>733</v>
      </c>
      <c r="I1077" s="48">
        <v>278.3</v>
      </c>
      <c r="J1077" s="48">
        <v>278.2</v>
      </c>
      <c r="K1077" s="48" t="s">
        <v>8</v>
      </c>
      <c r="L1077" s="584"/>
      <c r="M1077" s="65" t="s">
        <v>1563</v>
      </c>
    </row>
    <row r="1078" spans="1:13" ht="15.75">
      <c r="A1078" s="118"/>
      <c r="B1078" s="118" t="s">
        <v>701</v>
      </c>
      <c r="C1078" s="118"/>
      <c r="D1078" s="118"/>
      <c r="E1078" s="118"/>
      <c r="F1078" s="118"/>
      <c r="G1078" s="118"/>
      <c r="H1078" s="118"/>
      <c r="I1078" s="118">
        <f>SUM(I1079:I1081)</f>
        <v>278.3</v>
      </c>
      <c r="J1078" s="118">
        <f>SUM(J1079:J1081)</f>
        <v>278.2</v>
      </c>
      <c r="K1078" s="133"/>
      <c r="L1078" s="133"/>
      <c r="M1078" s="123"/>
    </row>
    <row r="1079" spans="1:13" ht="15.75">
      <c r="A1079" s="118"/>
      <c r="B1079" s="118" t="s">
        <v>7</v>
      </c>
      <c r="C1079" s="118"/>
      <c r="D1079" s="118"/>
      <c r="E1079" s="118"/>
      <c r="F1079" s="118"/>
      <c r="G1079" s="118"/>
      <c r="H1079" s="118"/>
      <c r="I1079" s="132">
        <v>0</v>
      </c>
      <c r="J1079" s="132">
        <v>0</v>
      </c>
      <c r="K1079" s="133"/>
      <c r="L1079" s="133"/>
      <c r="M1079" s="123"/>
    </row>
    <row r="1080" spans="1:13" ht="15.75">
      <c r="A1080" s="118"/>
      <c r="B1080" s="118" t="s">
        <v>8</v>
      </c>
      <c r="C1080" s="118"/>
      <c r="D1080" s="118"/>
      <c r="E1080" s="118"/>
      <c r="F1080" s="118"/>
      <c r="G1080" s="118"/>
      <c r="H1080" s="118"/>
      <c r="I1080" s="132">
        <f>I1077</f>
        <v>278.3</v>
      </c>
      <c r="J1080" s="132">
        <f>J1077</f>
        <v>278.2</v>
      </c>
      <c r="K1080" s="122"/>
      <c r="L1080" s="122"/>
      <c r="M1080" s="122"/>
    </row>
    <row r="1081" spans="1:13" ht="15.75">
      <c r="A1081" s="118"/>
      <c r="B1081" s="118" t="s">
        <v>5</v>
      </c>
      <c r="C1081" s="118"/>
      <c r="D1081" s="118"/>
      <c r="E1081" s="118"/>
      <c r="F1081" s="118"/>
      <c r="G1081" s="118"/>
      <c r="H1081" s="118"/>
      <c r="I1081" s="118">
        <v>0</v>
      </c>
      <c r="J1081" s="118">
        <v>0</v>
      </c>
      <c r="K1081" s="122"/>
      <c r="L1081" s="122"/>
      <c r="M1081" s="122"/>
    </row>
    <row r="1082" spans="1:13" ht="15.75">
      <c r="A1082" s="24"/>
      <c r="B1082" s="706" t="s">
        <v>1000</v>
      </c>
      <c r="C1082" s="706"/>
      <c r="D1082" s="706"/>
      <c r="E1082" s="706"/>
      <c r="F1082" s="706"/>
      <c r="G1082" s="706"/>
      <c r="H1082" s="706"/>
      <c r="I1082" s="706"/>
      <c r="J1082" s="706"/>
      <c r="K1082" s="706"/>
      <c r="L1082" s="706"/>
      <c r="M1082" s="52"/>
    </row>
    <row r="1083" spans="1:13" ht="47.25">
      <c r="A1083" s="97">
        <v>666</v>
      </c>
      <c r="B1083" s="85" t="s">
        <v>1002</v>
      </c>
      <c r="C1083" s="68" t="s">
        <v>1</v>
      </c>
      <c r="D1083" s="68"/>
      <c r="E1083" s="218" t="s">
        <v>1001</v>
      </c>
      <c r="F1083" s="218" t="s">
        <v>733</v>
      </c>
      <c r="G1083" s="218" t="s">
        <v>733</v>
      </c>
      <c r="H1083" s="218" t="s">
        <v>733</v>
      </c>
      <c r="I1083" s="29">
        <v>1450</v>
      </c>
      <c r="J1083" s="29">
        <v>1450</v>
      </c>
      <c r="K1083" s="27" t="s">
        <v>696</v>
      </c>
      <c r="L1083" s="584"/>
      <c r="M1083" s="65" t="s">
        <v>1564</v>
      </c>
    </row>
    <row r="1084" spans="1:13" ht="31.5">
      <c r="A1084" s="118"/>
      <c r="B1084" s="118" t="s">
        <v>304</v>
      </c>
      <c r="C1084" s="118"/>
      <c r="D1084" s="118"/>
      <c r="E1084" s="118"/>
      <c r="F1084" s="33"/>
      <c r="G1084" s="118"/>
      <c r="H1084" s="118"/>
      <c r="I1084" s="132">
        <f>SUM(I1085:I1087)</f>
        <v>1450</v>
      </c>
      <c r="J1084" s="132">
        <f>SUM(J1085:J1087)</f>
        <v>1450</v>
      </c>
      <c r="K1084" s="133"/>
      <c r="L1084" s="133"/>
      <c r="M1084" s="123"/>
    </row>
    <row r="1085" spans="1:13" ht="15.75">
      <c r="A1085" s="118"/>
      <c r="B1085" s="118" t="s">
        <v>7</v>
      </c>
      <c r="C1085" s="118"/>
      <c r="D1085" s="118"/>
      <c r="E1085" s="118"/>
      <c r="F1085" s="33"/>
      <c r="G1085" s="118"/>
      <c r="H1085" s="118"/>
      <c r="I1085" s="132">
        <f>I1083</f>
        <v>1450</v>
      </c>
      <c r="J1085" s="132">
        <f>J1083</f>
        <v>1450</v>
      </c>
      <c r="K1085" s="133"/>
      <c r="L1085" s="133"/>
      <c r="M1085" s="123"/>
    </row>
    <row r="1086" spans="1:13" ht="15.75">
      <c r="A1086" s="118"/>
      <c r="B1086" s="118" t="s">
        <v>8</v>
      </c>
      <c r="C1086" s="118"/>
      <c r="D1086" s="118"/>
      <c r="E1086" s="118"/>
      <c r="F1086" s="33"/>
      <c r="G1086" s="118"/>
      <c r="H1086" s="118"/>
      <c r="I1086" s="118">
        <v>0</v>
      </c>
      <c r="J1086" s="132">
        <v>0</v>
      </c>
      <c r="K1086" s="122"/>
      <c r="L1086" s="122"/>
      <c r="M1086" s="122"/>
    </row>
    <row r="1087" spans="1:13" ht="15.75">
      <c r="A1087" s="118"/>
      <c r="B1087" s="118" t="s">
        <v>5</v>
      </c>
      <c r="C1087" s="118"/>
      <c r="D1087" s="118"/>
      <c r="E1087" s="118"/>
      <c r="F1087" s="33"/>
      <c r="G1087" s="118"/>
      <c r="H1087" s="118"/>
      <c r="I1087" s="118">
        <v>0</v>
      </c>
      <c r="J1087" s="132">
        <v>0</v>
      </c>
      <c r="K1087" s="122"/>
      <c r="L1087" s="122"/>
      <c r="M1087" s="122"/>
    </row>
    <row r="1088" spans="1:13" ht="15.75">
      <c r="A1088" s="24"/>
      <c r="B1088" s="861" t="s">
        <v>321</v>
      </c>
      <c r="C1088" s="862"/>
      <c r="D1088" s="862"/>
      <c r="E1088" s="862"/>
      <c r="F1088" s="862"/>
      <c r="G1088" s="862"/>
      <c r="H1088" s="862"/>
      <c r="I1088" s="862"/>
      <c r="J1088" s="862"/>
      <c r="K1088" s="862"/>
      <c r="L1088" s="862"/>
      <c r="M1088" s="863"/>
    </row>
    <row r="1089" spans="1:13" ht="44.25" customHeight="1">
      <c r="A1089" s="24"/>
      <c r="B1089" s="623" t="s">
        <v>1676</v>
      </c>
      <c r="C1089" s="68" t="s">
        <v>1</v>
      </c>
      <c r="D1089" s="68"/>
      <c r="E1089" s="152" t="s">
        <v>1677</v>
      </c>
      <c r="F1089" s="218" t="s">
        <v>733</v>
      </c>
      <c r="G1089" s="218" t="s">
        <v>733</v>
      </c>
      <c r="H1089" s="218" t="s">
        <v>733</v>
      </c>
      <c r="I1089" s="48">
        <v>110.1</v>
      </c>
      <c r="J1089" s="48">
        <v>110.1</v>
      </c>
      <c r="K1089" s="315" t="s">
        <v>8</v>
      </c>
      <c r="L1089" s="247"/>
      <c r="M1089" s="65" t="s">
        <v>1684</v>
      </c>
    </row>
    <row r="1090" spans="1:13" ht="35.25" customHeight="1">
      <c r="A1090" s="24"/>
      <c r="B1090" s="595" t="s">
        <v>1678</v>
      </c>
      <c r="C1090" s="68" t="s">
        <v>1</v>
      </c>
      <c r="D1090" s="68"/>
      <c r="E1090" s="152" t="s">
        <v>1677</v>
      </c>
      <c r="F1090" s="218" t="s">
        <v>733</v>
      </c>
      <c r="G1090" s="218" t="s">
        <v>733</v>
      </c>
      <c r="H1090" s="218" t="s">
        <v>733</v>
      </c>
      <c r="I1090" s="48">
        <v>59</v>
      </c>
      <c r="J1090" s="48">
        <v>59</v>
      </c>
      <c r="K1090" s="315" t="s">
        <v>8</v>
      </c>
      <c r="L1090" s="247"/>
      <c r="M1090" s="65" t="s">
        <v>1681</v>
      </c>
    </row>
    <row r="1091" spans="1:13" ht="51" customHeight="1">
      <c r="A1091" s="24"/>
      <c r="B1091" s="583" t="s">
        <v>1679</v>
      </c>
      <c r="C1091" s="68" t="s">
        <v>1</v>
      </c>
      <c r="D1091" s="68"/>
      <c r="E1091" s="152" t="s">
        <v>1677</v>
      </c>
      <c r="F1091" s="218" t="s">
        <v>733</v>
      </c>
      <c r="G1091" s="218" t="s">
        <v>733</v>
      </c>
      <c r="H1091" s="218" t="s">
        <v>733</v>
      </c>
      <c r="I1091" s="48">
        <v>74.7</v>
      </c>
      <c r="J1091" s="48">
        <v>74.7</v>
      </c>
      <c r="K1091" s="315" t="s">
        <v>8</v>
      </c>
      <c r="L1091" s="247"/>
      <c r="M1091" s="65" t="s">
        <v>1682</v>
      </c>
    </row>
    <row r="1092" spans="1:13" ht="51" customHeight="1">
      <c r="A1092" s="24"/>
      <c r="B1092" s="583" t="s">
        <v>1680</v>
      </c>
      <c r="C1092" s="68" t="s">
        <v>1</v>
      </c>
      <c r="D1092" s="68"/>
      <c r="E1092" s="152" t="s">
        <v>1677</v>
      </c>
      <c r="F1092" s="218" t="s">
        <v>733</v>
      </c>
      <c r="G1092" s="218" t="s">
        <v>733</v>
      </c>
      <c r="H1092" s="218" t="s">
        <v>733</v>
      </c>
      <c r="I1092" s="48">
        <v>24.8</v>
      </c>
      <c r="J1092" s="48">
        <v>24.8</v>
      </c>
      <c r="K1092" s="315" t="s">
        <v>8</v>
      </c>
      <c r="L1092" s="247"/>
      <c r="M1092" s="65" t="s">
        <v>1683</v>
      </c>
    </row>
    <row r="1093" spans="1:13" ht="47.25">
      <c r="A1093" s="68">
        <v>680</v>
      </c>
      <c r="B1093" s="85" t="s">
        <v>1004</v>
      </c>
      <c r="C1093" s="68" t="s">
        <v>1</v>
      </c>
      <c r="D1093" s="68"/>
      <c r="E1093" s="152" t="s">
        <v>365</v>
      </c>
      <c r="F1093" s="218" t="s">
        <v>733</v>
      </c>
      <c r="G1093" s="218" t="s">
        <v>733</v>
      </c>
      <c r="H1093" s="218" t="s">
        <v>733</v>
      </c>
      <c r="I1093" s="48">
        <v>262.708</v>
      </c>
      <c r="J1093" s="48">
        <v>262.708</v>
      </c>
      <c r="K1093" s="48" t="s">
        <v>7</v>
      </c>
      <c r="L1093" s="584" t="s">
        <v>1565</v>
      </c>
      <c r="M1093" s="65" t="s">
        <v>1566</v>
      </c>
    </row>
    <row r="1094" spans="1:13" ht="163.5" customHeight="1">
      <c r="A1094" s="24">
        <v>684</v>
      </c>
      <c r="B1094" s="51" t="s">
        <v>1567</v>
      </c>
      <c r="C1094" s="24" t="s">
        <v>11</v>
      </c>
      <c r="D1094" s="30"/>
      <c r="E1094" s="152" t="s">
        <v>335</v>
      </c>
      <c r="F1094" s="30"/>
      <c r="G1094" s="756" t="s">
        <v>96</v>
      </c>
      <c r="H1094" s="757"/>
      <c r="I1094" s="757"/>
      <c r="J1094" s="757"/>
      <c r="K1094" s="758"/>
      <c r="L1094" s="24" t="s">
        <v>4</v>
      </c>
      <c r="M1094" s="65" t="s">
        <v>1568</v>
      </c>
    </row>
    <row r="1095" spans="1:13" ht="15.75">
      <c r="A1095" s="33"/>
      <c r="B1095" s="272" t="s">
        <v>242</v>
      </c>
      <c r="C1095" s="54"/>
      <c r="D1095" s="273"/>
      <c r="E1095" s="273"/>
      <c r="F1095" s="274"/>
      <c r="G1095" s="274"/>
      <c r="H1095" s="274"/>
      <c r="I1095" s="275"/>
      <c r="J1095" s="275"/>
      <c r="K1095" s="248"/>
      <c r="L1095" s="276"/>
      <c r="M1095" s="96"/>
    </row>
    <row r="1096" spans="1:13" ht="15.75">
      <c r="A1096" s="226"/>
      <c r="B1096" s="226" t="s">
        <v>293</v>
      </c>
      <c r="C1096" s="226"/>
      <c r="D1096" s="226"/>
      <c r="E1096" s="226"/>
      <c r="F1096" s="226"/>
      <c r="G1096" s="226"/>
      <c r="H1096" s="226"/>
      <c r="I1096" s="132">
        <f>SUM(I1097:I1099)</f>
        <v>531.308</v>
      </c>
      <c r="J1096" s="132">
        <f>SUM(J1097:J1099)</f>
        <v>531.308</v>
      </c>
      <c r="K1096" s="133"/>
      <c r="L1096" s="122"/>
      <c r="M1096" s="122"/>
    </row>
    <row r="1097" spans="1:13" ht="15.75">
      <c r="A1097" s="226"/>
      <c r="B1097" s="226" t="s">
        <v>7</v>
      </c>
      <c r="C1097" s="226"/>
      <c r="D1097" s="226"/>
      <c r="E1097" s="226"/>
      <c r="F1097" s="226"/>
      <c r="G1097" s="226"/>
      <c r="H1097" s="226"/>
      <c r="I1097" s="132">
        <f>I1093</f>
        <v>262.708</v>
      </c>
      <c r="J1097" s="132">
        <f>J1093</f>
        <v>262.708</v>
      </c>
      <c r="K1097" s="122"/>
      <c r="L1097" s="133"/>
      <c r="M1097" s="123"/>
    </row>
    <row r="1098" spans="1:13" ht="15.75">
      <c r="A1098" s="226"/>
      <c r="B1098" s="226" t="s">
        <v>8</v>
      </c>
      <c r="C1098" s="226"/>
      <c r="D1098" s="226"/>
      <c r="E1098" s="226"/>
      <c r="F1098" s="226"/>
      <c r="G1098" s="226"/>
      <c r="H1098" s="226"/>
      <c r="I1098" s="132">
        <f>I1089+I1090+I1091+I1092</f>
        <v>268.6</v>
      </c>
      <c r="J1098" s="132">
        <f>J1089+J1090+J1091+J1092</f>
        <v>268.6</v>
      </c>
      <c r="K1098" s="122"/>
      <c r="L1098" s="133"/>
      <c r="M1098" s="123"/>
    </row>
    <row r="1099" spans="1:13" ht="15.75">
      <c r="A1099" s="226"/>
      <c r="B1099" s="226" t="s">
        <v>5</v>
      </c>
      <c r="C1099" s="226"/>
      <c r="D1099" s="226"/>
      <c r="E1099" s="226"/>
      <c r="F1099" s="226"/>
      <c r="G1099" s="226"/>
      <c r="H1099" s="226"/>
      <c r="I1099" s="132">
        <v>0</v>
      </c>
      <c r="J1099" s="132">
        <v>0</v>
      </c>
      <c r="K1099" s="122"/>
      <c r="L1099" s="122"/>
      <c r="M1099" s="122"/>
    </row>
    <row r="1100" spans="1:13" ht="18.75" customHeight="1">
      <c r="A1100" s="24"/>
      <c r="B1100" s="900" t="s">
        <v>294</v>
      </c>
      <c r="C1100" s="900"/>
      <c r="D1100" s="900"/>
      <c r="E1100" s="900"/>
      <c r="F1100" s="900"/>
      <c r="G1100" s="900"/>
      <c r="H1100" s="900"/>
      <c r="I1100" s="900"/>
      <c r="J1100" s="900"/>
      <c r="K1100" s="900"/>
      <c r="L1100" s="900"/>
      <c r="M1100" s="52"/>
    </row>
    <row r="1101" spans="1:13" ht="53.25" customHeight="1">
      <c r="A1101" s="68">
        <v>685</v>
      </c>
      <c r="B1101" s="585" t="s">
        <v>1005</v>
      </c>
      <c r="C1101" s="101" t="s">
        <v>1</v>
      </c>
      <c r="D1101" s="101"/>
      <c r="E1101" s="586" t="s">
        <v>347</v>
      </c>
      <c r="F1101" s="586" t="s">
        <v>733</v>
      </c>
      <c r="G1101" s="586" t="s">
        <v>733</v>
      </c>
      <c r="H1101" s="586" t="s">
        <v>733</v>
      </c>
      <c r="I1101" s="48">
        <v>205.6</v>
      </c>
      <c r="J1101" s="48">
        <v>205.6</v>
      </c>
      <c r="K1101" s="48" t="s">
        <v>7</v>
      </c>
      <c r="L1101" s="584"/>
      <c r="M1101" s="65" t="s">
        <v>1566</v>
      </c>
    </row>
    <row r="1102" spans="1:13" ht="47.25">
      <c r="A1102" s="35"/>
      <c r="B1102" s="35" t="s">
        <v>1006</v>
      </c>
      <c r="C1102" s="68" t="s">
        <v>1</v>
      </c>
      <c r="D1102" s="68"/>
      <c r="E1102" s="218" t="s">
        <v>348</v>
      </c>
      <c r="F1102" s="218" t="s">
        <v>733</v>
      </c>
      <c r="G1102" s="218" t="s">
        <v>733</v>
      </c>
      <c r="H1102" s="218" t="s">
        <v>733</v>
      </c>
      <c r="I1102" s="48">
        <v>16</v>
      </c>
      <c r="J1102" s="48">
        <v>16</v>
      </c>
      <c r="K1102" s="48" t="s">
        <v>8</v>
      </c>
      <c r="L1102" s="584"/>
      <c r="M1102" s="65"/>
    </row>
    <row r="1103" spans="1:13" ht="67.5" customHeight="1">
      <c r="A1103" s="45">
        <v>691</v>
      </c>
      <c r="B1103" s="593" t="s">
        <v>351</v>
      </c>
      <c r="C1103" s="101" t="s">
        <v>1</v>
      </c>
      <c r="D1103" s="101"/>
      <c r="E1103" s="586" t="s">
        <v>349</v>
      </c>
      <c r="F1103" s="586" t="s">
        <v>733</v>
      </c>
      <c r="G1103" s="586" t="s">
        <v>733</v>
      </c>
      <c r="H1103" s="586" t="s">
        <v>733</v>
      </c>
      <c r="I1103" s="48">
        <v>361.8</v>
      </c>
      <c r="J1103" s="48">
        <v>361.8</v>
      </c>
      <c r="K1103" s="48" t="s">
        <v>7</v>
      </c>
      <c r="L1103" s="584"/>
      <c r="M1103" s="526" t="s">
        <v>1569</v>
      </c>
    </row>
    <row r="1104" spans="1:13" ht="28.5" customHeight="1">
      <c r="A1104" s="742">
        <v>692</v>
      </c>
      <c r="B1104" s="916" t="s">
        <v>674</v>
      </c>
      <c r="C1104" s="922" t="s">
        <v>1</v>
      </c>
      <c r="D1104" s="922"/>
      <c r="E1104" s="716" t="s">
        <v>675</v>
      </c>
      <c r="F1104" s="716" t="s">
        <v>733</v>
      </c>
      <c r="G1104" s="716" t="s">
        <v>733</v>
      </c>
      <c r="H1104" s="716" t="s">
        <v>733</v>
      </c>
      <c r="I1104" s="48">
        <v>0</v>
      </c>
      <c r="J1104" s="48">
        <v>0</v>
      </c>
      <c r="K1104" s="48" t="s">
        <v>7</v>
      </c>
      <c r="L1104" s="584"/>
      <c r="M1104" s="918" t="s">
        <v>1570</v>
      </c>
    </row>
    <row r="1105" spans="1:13" ht="25.5" customHeight="1">
      <c r="A1105" s="743"/>
      <c r="B1105" s="917"/>
      <c r="C1105" s="923"/>
      <c r="D1105" s="923"/>
      <c r="E1105" s="717"/>
      <c r="F1105" s="717"/>
      <c r="G1105" s="717"/>
      <c r="H1105" s="717"/>
      <c r="I1105" s="48">
        <v>48</v>
      </c>
      <c r="J1105" s="48">
        <v>48</v>
      </c>
      <c r="K1105" s="48" t="s">
        <v>8</v>
      </c>
      <c r="L1105" s="584"/>
      <c r="M1105" s="919"/>
    </row>
    <row r="1106" spans="1:13" ht="15.75">
      <c r="A1106" s="922">
        <v>693</v>
      </c>
      <c r="B1106" s="924" t="s">
        <v>352</v>
      </c>
      <c r="C1106" s="922" t="s">
        <v>1</v>
      </c>
      <c r="D1106" s="922"/>
      <c r="E1106" s="716" t="s">
        <v>670</v>
      </c>
      <c r="F1106" s="716" t="s">
        <v>733</v>
      </c>
      <c r="G1106" s="716" t="s">
        <v>733</v>
      </c>
      <c r="H1106" s="716" t="s">
        <v>733</v>
      </c>
      <c r="I1106" s="48">
        <v>0</v>
      </c>
      <c r="J1106" s="48"/>
      <c r="K1106" s="48" t="s">
        <v>7</v>
      </c>
      <c r="L1106" s="584"/>
      <c r="M1106" s="681" t="s">
        <v>1735</v>
      </c>
    </row>
    <row r="1107" spans="1:13" ht="20.25" customHeight="1">
      <c r="A1107" s="923"/>
      <c r="B1107" s="925"/>
      <c r="C1107" s="923"/>
      <c r="D1107" s="923"/>
      <c r="E1107" s="717"/>
      <c r="F1107" s="717"/>
      <c r="G1107" s="717"/>
      <c r="H1107" s="717"/>
      <c r="I1107" s="48">
        <v>61.3</v>
      </c>
      <c r="J1107" s="48">
        <v>61.3</v>
      </c>
      <c r="K1107" s="48" t="s">
        <v>8</v>
      </c>
      <c r="L1107" s="584"/>
      <c r="M1107" s="682"/>
    </row>
    <row r="1108" spans="1:13" ht="44.25" customHeight="1">
      <c r="A1108" s="257"/>
      <c r="B1108" s="615" t="s">
        <v>1007</v>
      </c>
      <c r="C1108" s="68" t="s">
        <v>1</v>
      </c>
      <c r="D1108" s="68"/>
      <c r="E1108" s="218" t="s">
        <v>348</v>
      </c>
      <c r="F1108" s="218" t="s">
        <v>733</v>
      </c>
      <c r="G1108" s="218" t="s">
        <v>733</v>
      </c>
      <c r="H1108" s="218" t="s">
        <v>733</v>
      </c>
      <c r="I1108" s="48">
        <v>33.6</v>
      </c>
      <c r="J1108" s="48">
        <v>33.6</v>
      </c>
      <c r="K1108" s="48" t="s">
        <v>8</v>
      </c>
      <c r="L1108" s="48"/>
      <c r="M1108" s="65" t="s">
        <v>1571</v>
      </c>
    </row>
    <row r="1109" spans="1:13" ht="47.25">
      <c r="A1109" s="257"/>
      <c r="B1109" s="615" t="s">
        <v>1008</v>
      </c>
      <c r="C1109" s="68" t="s">
        <v>1</v>
      </c>
      <c r="D1109" s="68"/>
      <c r="E1109" s="218" t="s">
        <v>348</v>
      </c>
      <c r="F1109" s="218" t="s">
        <v>733</v>
      </c>
      <c r="G1109" s="218" t="s">
        <v>733</v>
      </c>
      <c r="H1109" s="218" t="s">
        <v>733</v>
      </c>
      <c r="I1109" s="48">
        <v>17.8</v>
      </c>
      <c r="J1109" s="48">
        <v>17.8</v>
      </c>
      <c r="K1109" s="48" t="s">
        <v>8</v>
      </c>
      <c r="L1109" s="48"/>
      <c r="M1109" s="65" t="s">
        <v>1572</v>
      </c>
    </row>
    <row r="1110" spans="1:13" ht="15.75">
      <c r="A1110" s="226"/>
      <c r="B1110" s="226" t="s">
        <v>258</v>
      </c>
      <c r="C1110" s="226"/>
      <c r="D1110" s="226"/>
      <c r="E1110" s="226"/>
      <c r="F1110" s="226"/>
      <c r="G1110" s="226"/>
      <c r="H1110" s="226"/>
      <c r="I1110" s="132">
        <f>SUM(I1111:I1113)</f>
        <v>744.1</v>
      </c>
      <c r="J1110" s="132">
        <f>SUM(J1111:J1113)</f>
        <v>744.1</v>
      </c>
      <c r="K1110" s="133"/>
      <c r="L1110" s="122"/>
      <c r="M1110" s="122"/>
    </row>
    <row r="1111" spans="1:13" ht="17.25" customHeight="1">
      <c r="A1111" s="226"/>
      <c r="B1111" s="226" t="s">
        <v>7</v>
      </c>
      <c r="C1111" s="226"/>
      <c r="D1111" s="226"/>
      <c r="E1111" s="226"/>
      <c r="F1111" s="226"/>
      <c r="G1111" s="226"/>
      <c r="H1111" s="226"/>
      <c r="I1111" s="132">
        <f>I1101+I1103+I1104+I1106</f>
        <v>567.4</v>
      </c>
      <c r="J1111" s="132">
        <f>J1101+J1103+J1104+J1106</f>
        <v>567.4</v>
      </c>
      <c r="K1111" s="122"/>
      <c r="L1111" s="133"/>
      <c r="M1111" s="123"/>
    </row>
    <row r="1112" spans="1:13" ht="18.75" customHeight="1">
      <c r="A1112" s="226"/>
      <c r="B1112" s="226" t="s">
        <v>8</v>
      </c>
      <c r="C1112" s="226"/>
      <c r="D1112" s="226"/>
      <c r="E1112" s="226"/>
      <c r="F1112" s="226"/>
      <c r="G1112" s="226"/>
      <c r="H1112" s="226"/>
      <c r="I1112" s="132">
        <f>I1102+I1105+I1107+I1108+I1109</f>
        <v>176.70000000000002</v>
      </c>
      <c r="J1112" s="132">
        <f>J1102+J1105+J1107+J1108+J1109</f>
        <v>176.70000000000002</v>
      </c>
      <c r="K1112" s="122"/>
      <c r="L1112" s="133"/>
      <c r="M1112" s="123"/>
    </row>
    <row r="1113" spans="1:13" ht="15.75">
      <c r="A1113" s="226"/>
      <c r="B1113" s="226" t="s">
        <v>5</v>
      </c>
      <c r="C1113" s="226"/>
      <c r="D1113" s="226"/>
      <c r="E1113" s="226"/>
      <c r="F1113" s="226"/>
      <c r="G1113" s="226"/>
      <c r="H1113" s="226"/>
      <c r="I1113" s="132">
        <v>0</v>
      </c>
      <c r="J1113" s="132">
        <v>0</v>
      </c>
      <c r="K1113" s="122"/>
      <c r="L1113" s="122"/>
      <c r="M1113" s="122"/>
    </row>
    <row r="1114" spans="1:13" ht="15.75">
      <c r="A1114" s="24"/>
      <c r="B1114" s="706" t="s">
        <v>328</v>
      </c>
      <c r="C1114" s="706"/>
      <c r="D1114" s="706"/>
      <c r="E1114" s="706"/>
      <c r="F1114" s="706"/>
      <c r="G1114" s="706"/>
      <c r="H1114" s="706"/>
      <c r="I1114" s="706"/>
      <c r="J1114" s="706"/>
      <c r="K1114" s="706"/>
      <c r="L1114" s="706"/>
      <c r="M1114" s="52"/>
    </row>
    <row r="1115" spans="1:13" ht="50.25" customHeight="1">
      <c r="A1115" s="68">
        <v>695</v>
      </c>
      <c r="B1115" s="583" t="s">
        <v>1009</v>
      </c>
      <c r="C1115" s="68" t="s">
        <v>1</v>
      </c>
      <c r="D1115" s="68"/>
      <c r="E1115" s="218" t="s">
        <v>1010</v>
      </c>
      <c r="F1115" s="586" t="s">
        <v>733</v>
      </c>
      <c r="G1115" s="586" t="s">
        <v>733</v>
      </c>
      <c r="H1115" s="586" t="s">
        <v>733</v>
      </c>
      <c r="I1115" s="48">
        <v>131.8</v>
      </c>
      <c r="J1115" s="48">
        <v>131.8</v>
      </c>
      <c r="K1115" s="48" t="s">
        <v>7</v>
      </c>
      <c r="L1115" s="584"/>
      <c r="M1115" s="65" t="s">
        <v>1573</v>
      </c>
    </row>
    <row r="1116" spans="1:13" ht="47.25">
      <c r="A1116" s="101">
        <v>697</v>
      </c>
      <c r="B1116" s="585" t="s">
        <v>1011</v>
      </c>
      <c r="C1116" s="24" t="s">
        <v>1</v>
      </c>
      <c r="D1116" s="24"/>
      <c r="E1116" s="218" t="s">
        <v>348</v>
      </c>
      <c r="F1116" s="218" t="s">
        <v>733</v>
      </c>
      <c r="G1116" s="218" t="s">
        <v>733</v>
      </c>
      <c r="H1116" s="218" t="s">
        <v>733</v>
      </c>
      <c r="I1116" s="48">
        <v>49</v>
      </c>
      <c r="J1116" s="48">
        <v>49</v>
      </c>
      <c r="K1116" s="48" t="s">
        <v>8</v>
      </c>
      <c r="L1116" s="584"/>
      <c r="M1116" s="149" t="s">
        <v>1574</v>
      </c>
    </row>
    <row r="1117" spans="1:13" ht="33.75" customHeight="1">
      <c r="A1117" s="101">
        <v>698</v>
      </c>
      <c r="B1117" s="593" t="s">
        <v>1012</v>
      </c>
      <c r="C1117" s="101" t="s">
        <v>1</v>
      </c>
      <c r="D1117" s="101"/>
      <c r="E1117" s="165" t="s">
        <v>349</v>
      </c>
      <c r="F1117" s="586" t="s">
        <v>733</v>
      </c>
      <c r="G1117" s="586" t="s">
        <v>733</v>
      </c>
      <c r="H1117" s="586" t="s">
        <v>733</v>
      </c>
      <c r="I1117" s="48">
        <v>188.3</v>
      </c>
      <c r="J1117" s="48">
        <v>188.3</v>
      </c>
      <c r="K1117" s="48" t="s">
        <v>7</v>
      </c>
      <c r="L1117" s="584"/>
      <c r="M1117" s="526" t="s">
        <v>1575</v>
      </c>
    </row>
    <row r="1118" spans="1:13" ht="40.5" customHeight="1">
      <c r="A1118" s="101"/>
      <c r="B1118" s="597" t="s">
        <v>1673</v>
      </c>
      <c r="C1118" s="101" t="s">
        <v>1</v>
      </c>
      <c r="D1118" s="101"/>
      <c r="E1118" s="165" t="s">
        <v>349</v>
      </c>
      <c r="F1118" s="586" t="s">
        <v>733</v>
      </c>
      <c r="G1118" s="586" t="s">
        <v>733</v>
      </c>
      <c r="H1118" s="586" t="s">
        <v>733</v>
      </c>
      <c r="I1118" s="48">
        <v>30</v>
      </c>
      <c r="J1118" s="48">
        <v>29.9</v>
      </c>
      <c r="K1118" s="48" t="s">
        <v>8</v>
      </c>
      <c r="L1118" s="584"/>
      <c r="M1118" s="526" t="s">
        <v>1674</v>
      </c>
    </row>
    <row r="1119" spans="1:13" ht="58.5" customHeight="1">
      <c r="A1119" s="68">
        <v>700</v>
      </c>
      <c r="B1119" s="583" t="s">
        <v>1013</v>
      </c>
      <c r="C1119" s="68" t="s">
        <v>1</v>
      </c>
      <c r="D1119" s="68"/>
      <c r="E1119" s="218" t="s">
        <v>349</v>
      </c>
      <c r="F1119" s="218"/>
      <c r="G1119" s="586"/>
      <c r="H1119" s="586"/>
      <c r="I1119" s="48">
        <v>27.7</v>
      </c>
      <c r="J1119" s="48">
        <v>27.7</v>
      </c>
      <c r="K1119" s="48" t="s">
        <v>8</v>
      </c>
      <c r="L1119" s="584"/>
      <c r="M1119" s="526" t="s">
        <v>1576</v>
      </c>
    </row>
    <row r="1120" spans="1:13" ht="25.5" customHeight="1">
      <c r="A1120" s="728">
        <v>701</v>
      </c>
      <c r="B1120" s="727" t="s">
        <v>1014</v>
      </c>
      <c r="C1120" s="728" t="s">
        <v>1</v>
      </c>
      <c r="D1120" s="728"/>
      <c r="E1120" s="729" t="s">
        <v>365</v>
      </c>
      <c r="F1120" s="729"/>
      <c r="G1120" s="716"/>
      <c r="H1120" s="716"/>
      <c r="I1120" s="48">
        <v>976.3</v>
      </c>
      <c r="J1120" s="48">
        <v>976.3</v>
      </c>
      <c r="K1120" s="48" t="s">
        <v>7</v>
      </c>
      <c r="L1120" s="584"/>
      <c r="M1120" s="681" t="s">
        <v>1577</v>
      </c>
    </row>
    <row r="1121" spans="1:13" ht="25.5" customHeight="1">
      <c r="A1121" s="728"/>
      <c r="B1121" s="727"/>
      <c r="C1121" s="728"/>
      <c r="D1121" s="728"/>
      <c r="E1121" s="729"/>
      <c r="F1121" s="729"/>
      <c r="G1121" s="717"/>
      <c r="H1121" s="717"/>
      <c r="I1121" s="48">
        <v>85.1</v>
      </c>
      <c r="J1121" s="48">
        <v>85.1</v>
      </c>
      <c r="K1121" s="48" t="s">
        <v>8</v>
      </c>
      <c r="L1121" s="584"/>
      <c r="M1121" s="682"/>
    </row>
    <row r="1122" spans="1:13" ht="41.25" customHeight="1">
      <c r="A1122" s="101">
        <v>702</v>
      </c>
      <c r="B1122" s="585" t="s">
        <v>1015</v>
      </c>
      <c r="C1122" s="101" t="s">
        <v>1</v>
      </c>
      <c r="D1122" s="101"/>
      <c r="E1122" s="165" t="s">
        <v>669</v>
      </c>
      <c r="F1122" s="586"/>
      <c r="G1122" s="586"/>
      <c r="H1122" s="586"/>
      <c r="I1122" s="48">
        <v>781</v>
      </c>
      <c r="J1122" s="48">
        <v>781</v>
      </c>
      <c r="K1122" s="48" t="s">
        <v>7</v>
      </c>
      <c r="L1122" s="584"/>
      <c r="M1122" s="526" t="s">
        <v>1578</v>
      </c>
    </row>
    <row r="1123" spans="1:13" ht="35.25" customHeight="1">
      <c r="A1123" s="728">
        <v>705</v>
      </c>
      <c r="B1123" s="727" t="s">
        <v>1016</v>
      </c>
      <c r="C1123" s="728" t="s">
        <v>1</v>
      </c>
      <c r="D1123" s="719"/>
      <c r="E1123" s="729" t="s">
        <v>671</v>
      </c>
      <c r="F1123" s="729"/>
      <c r="G1123" s="716"/>
      <c r="H1123" s="716"/>
      <c r="I1123" s="48">
        <v>333.3</v>
      </c>
      <c r="J1123" s="48">
        <v>333.3</v>
      </c>
      <c r="K1123" s="48" t="s">
        <v>7</v>
      </c>
      <c r="L1123" s="584"/>
      <c r="M1123" s="834" t="s">
        <v>1579</v>
      </c>
    </row>
    <row r="1124" spans="1:13" ht="30" customHeight="1">
      <c r="A1124" s="728"/>
      <c r="B1124" s="727"/>
      <c r="C1124" s="728"/>
      <c r="D1124" s="719"/>
      <c r="E1124" s="729"/>
      <c r="F1124" s="729"/>
      <c r="G1124" s="717"/>
      <c r="H1124" s="717"/>
      <c r="I1124" s="48">
        <v>73.7</v>
      </c>
      <c r="J1124" s="48">
        <v>73.7</v>
      </c>
      <c r="K1124" s="48" t="s">
        <v>8</v>
      </c>
      <c r="L1124" s="584"/>
      <c r="M1124" s="835"/>
    </row>
    <row r="1125" spans="1:13" ht="33.75" customHeight="1">
      <c r="A1125" s="728">
        <v>706</v>
      </c>
      <c r="B1125" s="727" t="s">
        <v>1017</v>
      </c>
      <c r="C1125" s="728" t="s">
        <v>1</v>
      </c>
      <c r="D1125" s="719"/>
      <c r="E1125" s="729" t="s">
        <v>365</v>
      </c>
      <c r="F1125" s="729"/>
      <c r="G1125" s="716"/>
      <c r="H1125" s="716"/>
      <c r="I1125" s="48">
        <v>411.9</v>
      </c>
      <c r="J1125" s="48">
        <v>411.9</v>
      </c>
      <c r="K1125" s="48" t="s">
        <v>7</v>
      </c>
      <c r="L1125" s="584"/>
      <c r="M1125" s="681" t="s">
        <v>1580</v>
      </c>
    </row>
    <row r="1126" spans="1:13" ht="32.25" customHeight="1">
      <c r="A1126" s="728"/>
      <c r="B1126" s="727"/>
      <c r="C1126" s="728"/>
      <c r="D1126" s="719"/>
      <c r="E1126" s="729"/>
      <c r="F1126" s="729"/>
      <c r="G1126" s="717"/>
      <c r="H1126" s="717"/>
      <c r="I1126" s="48">
        <v>47.3</v>
      </c>
      <c r="J1126" s="48">
        <v>45.5</v>
      </c>
      <c r="K1126" s="48" t="s">
        <v>8</v>
      </c>
      <c r="L1126" s="584"/>
      <c r="M1126" s="682"/>
    </row>
    <row r="1127" spans="1:13" ht="25.5" customHeight="1">
      <c r="A1127" s="922">
        <v>709</v>
      </c>
      <c r="B1127" s="714" t="s">
        <v>1018</v>
      </c>
      <c r="C1127" s="922" t="s">
        <v>1</v>
      </c>
      <c r="D1127" s="922"/>
      <c r="E1127" s="675" t="s">
        <v>348</v>
      </c>
      <c r="F1127" s="716"/>
      <c r="G1127" s="716"/>
      <c r="H1127" s="716"/>
      <c r="I1127" s="48">
        <v>171.3</v>
      </c>
      <c r="J1127" s="48">
        <v>171.3</v>
      </c>
      <c r="K1127" s="48" t="s">
        <v>7</v>
      </c>
      <c r="L1127" s="584"/>
      <c r="M1127" s="681" t="s">
        <v>1581</v>
      </c>
    </row>
    <row r="1128" spans="1:13" ht="25.5" customHeight="1">
      <c r="A1128" s="923"/>
      <c r="B1128" s="715"/>
      <c r="C1128" s="923"/>
      <c r="D1128" s="923"/>
      <c r="E1128" s="676"/>
      <c r="F1128" s="717"/>
      <c r="G1128" s="717"/>
      <c r="H1128" s="717"/>
      <c r="I1128" s="478">
        <v>0</v>
      </c>
      <c r="J1128" s="478">
        <v>0</v>
      </c>
      <c r="K1128" s="478" t="s">
        <v>8</v>
      </c>
      <c r="L1128" s="626"/>
      <c r="M1128" s="682"/>
    </row>
    <row r="1129" spans="1:13" s="102" customFormat="1" ht="36.75" customHeight="1">
      <c r="A1129" s="68"/>
      <c r="B1129" s="629" t="s">
        <v>1675</v>
      </c>
      <c r="C1129" s="630" t="s">
        <v>1</v>
      </c>
      <c r="D1129" s="922"/>
      <c r="E1129" s="152" t="s">
        <v>348</v>
      </c>
      <c r="F1129" s="218"/>
      <c r="G1129" s="218"/>
      <c r="H1129" s="218"/>
      <c r="I1129" s="48">
        <v>39</v>
      </c>
      <c r="J1129" s="48">
        <v>39</v>
      </c>
      <c r="K1129" s="48" t="s">
        <v>8</v>
      </c>
      <c r="L1129" s="584"/>
      <c r="M1129" s="149" t="s">
        <v>1736</v>
      </c>
    </row>
    <row r="1130" spans="1:13" ht="15.75">
      <c r="A1130" s="517"/>
      <c r="B1130" s="624"/>
      <c r="C1130" s="625"/>
      <c r="D1130" s="923"/>
      <c r="E1130" s="155"/>
      <c r="F1130" s="517"/>
      <c r="G1130" s="517"/>
      <c r="H1130" s="517"/>
      <c r="I1130" s="518">
        <f>SUM(I1131:I1133)</f>
        <v>3345.7000000000007</v>
      </c>
      <c r="J1130" s="518">
        <f>SUM(J1131:J1133)</f>
        <v>3343.8000000000006</v>
      </c>
      <c r="K1130" s="627"/>
      <c r="L1130" s="627"/>
      <c r="M1130" s="628"/>
    </row>
    <row r="1131" spans="1:13" ht="15.75">
      <c r="A1131" s="118"/>
      <c r="B1131" s="118" t="s">
        <v>7</v>
      </c>
      <c r="C1131" s="118"/>
      <c r="D1131" s="118"/>
      <c r="E1131" s="118"/>
      <c r="F1131" s="118"/>
      <c r="G1131" s="118"/>
      <c r="H1131" s="118"/>
      <c r="I1131" s="132">
        <f>I1115+I1117+I1120+I1122+I1123+I1125+I1127</f>
        <v>2993.9000000000005</v>
      </c>
      <c r="J1131" s="132">
        <f>J1115+J1117+J1120+J1122+J1123+J1125+J1127</f>
        <v>2993.9000000000005</v>
      </c>
      <c r="K1131" s="133"/>
      <c r="L1131" s="133"/>
      <c r="M1131" s="123"/>
    </row>
    <row r="1132" spans="1:13" ht="15.75">
      <c r="A1132" s="118"/>
      <c r="B1132" s="118" t="s">
        <v>8</v>
      </c>
      <c r="C1132" s="118"/>
      <c r="D1132" s="118"/>
      <c r="E1132" s="118"/>
      <c r="F1132" s="118"/>
      <c r="G1132" s="118"/>
      <c r="H1132" s="118"/>
      <c r="I1132" s="132">
        <f>I1116+I1119+I1121+I1124+I1126+I1128+I1118+I1129</f>
        <v>351.8</v>
      </c>
      <c r="J1132" s="132">
        <f>J1116+J1119+J1121+J1124+J1126+J1128+J1118+J1129</f>
        <v>349.9</v>
      </c>
      <c r="K1132" s="122"/>
      <c r="L1132" s="122"/>
      <c r="M1132" s="122"/>
    </row>
    <row r="1133" spans="1:13" ht="15.75">
      <c r="A1133" s="118"/>
      <c r="B1133" s="118" t="s">
        <v>5</v>
      </c>
      <c r="C1133" s="118"/>
      <c r="D1133" s="118"/>
      <c r="E1133" s="118"/>
      <c r="F1133" s="118"/>
      <c r="G1133" s="118"/>
      <c r="H1133" s="118"/>
      <c r="I1133" s="132">
        <v>0</v>
      </c>
      <c r="J1133" s="132">
        <v>0</v>
      </c>
      <c r="K1133" s="122"/>
      <c r="L1133" s="122"/>
      <c r="M1133" s="122"/>
    </row>
    <row r="1134" spans="1:13" ht="15.75">
      <c r="A1134" s="191"/>
      <c r="B1134" s="191" t="s">
        <v>353</v>
      </c>
      <c r="C1134" s="191"/>
      <c r="D1134" s="191"/>
      <c r="E1134" s="191"/>
      <c r="F1134" s="191"/>
      <c r="G1134" s="191"/>
      <c r="H1134" s="191"/>
      <c r="I1134" s="302">
        <f>SUM(I1135:I1137)</f>
        <v>6803.308000000001</v>
      </c>
      <c r="J1134" s="302">
        <f>SUM(J1135:J1137)</f>
        <v>6801.308000000001</v>
      </c>
      <c r="K1134" s="305"/>
      <c r="L1134" s="305"/>
      <c r="M1134" s="189"/>
    </row>
    <row r="1135" spans="1:13" ht="15.75">
      <c r="A1135" s="191"/>
      <c r="B1135" s="191" t="s">
        <v>7</v>
      </c>
      <c r="C1135" s="191"/>
      <c r="D1135" s="191"/>
      <c r="E1135" s="191"/>
      <c r="F1135" s="191"/>
      <c r="G1135" s="191"/>
      <c r="H1135" s="191"/>
      <c r="I1135" s="302">
        <f aca="true" t="shared" si="7" ref="I1135:J1137">I1065+I1073+I1079+I1085+I1097+I1111+I1131</f>
        <v>5625.408000000001</v>
      </c>
      <c r="J1135" s="302">
        <f t="shared" si="7"/>
        <v>5625.408000000001</v>
      </c>
      <c r="K1135" s="305"/>
      <c r="L1135" s="305"/>
      <c r="M1135" s="189"/>
    </row>
    <row r="1136" spans="1:13" ht="15.75">
      <c r="A1136" s="191"/>
      <c r="B1136" s="191" t="s">
        <v>8</v>
      </c>
      <c r="C1136" s="191"/>
      <c r="D1136" s="191"/>
      <c r="E1136" s="191"/>
      <c r="F1136" s="191"/>
      <c r="G1136" s="191"/>
      <c r="H1136" s="191"/>
      <c r="I1136" s="302">
        <f t="shared" si="7"/>
        <v>1177.9</v>
      </c>
      <c r="J1136" s="302">
        <f t="shared" si="7"/>
        <v>1175.9</v>
      </c>
      <c r="K1136" s="305"/>
      <c r="L1136" s="305"/>
      <c r="M1136" s="189"/>
    </row>
    <row r="1137" spans="1:13" ht="15.75">
      <c r="A1137" s="191"/>
      <c r="B1137" s="191" t="s">
        <v>5</v>
      </c>
      <c r="C1137" s="191"/>
      <c r="D1137" s="191"/>
      <c r="E1137" s="191"/>
      <c r="F1137" s="191"/>
      <c r="G1137" s="191"/>
      <c r="H1137" s="191"/>
      <c r="I1137" s="302">
        <f t="shared" si="7"/>
        <v>0</v>
      </c>
      <c r="J1137" s="302">
        <f t="shared" si="7"/>
        <v>0</v>
      </c>
      <c r="K1137" s="303"/>
      <c r="L1137" s="303"/>
      <c r="M1137" s="188"/>
    </row>
    <row r="1138" spans="1:13" ht="15.75">
      <c r="A1138" s="24"/>
      <c r="B1138" s="718" t="s">
        <v>354</v>
      </c>
      <c r="C1138" s="718"/>
      <c r="D1138" s="718"/>
      <c r="E1138" s="718"/>
      <c r="F1138" s="718"/>
      <c r="G1138" s="718"/>
      <c r="H1138" s="718"/>
      <c r="I1138" s="718"/>
      <c r="J1138" s="718"/>
      <c r="K1138" s="65"/>
      <c r="L1138" s="65"/>
      <c r="M1138" s="65"/>
    </row>
    <row r="1139" spans="1:13" ht="78.75" customHeight="1">
      <c r="A1139" s="37">
        <v>711</v>
      </c>
      <c r="B1139" s="154" t="s">
        <v>355</v>
      </c>
      <c r="C1139" s="24" t="s">
        <v>1</v>
      </c>
      <c r="D1139" s="24"/>
      <c r="E1139" s="152" t="s">
        <v>356</v>
      </c>
      <c r="F1139" s="152" t="s">
        <v>733</v>
      </c>
      <c r="G1139" s="152" t="s">
        <v>733</v>
      </c>
      <c r="H1139" s="152" t="s">
        <v>733</v>
      </c>
      <c r="I1139" s="725" t="s">
        <v>96</v>
      </c>
      <c r="J1139" s="725"/>
      <c r="K1139" s="725"/>
      <c r="L1139" s="726"/>
      <c r="M1139" s="65" t="s">
        <v>1582</v>
      </c>
    </row>
    <row r="1140" spans="1:13" ht="63">
      <c r="A1140" s="37">
        <v>712</v>
      </c>
      <c r="B1140" s="154" t="s">
        <v>357</v>
      </c>
      <c r="C1140" s="24" t="s">
        <v>11</v>
      </c>
      <c r="D1140" s="24"/>
      <c r="E1140" s="152" t="s">
        <v>356</v>
      </c>
      <c r="F1140" s="152" t="s">
        <v>733</v>
      </c>
      <c r="G1140" s="152" t="s">
        <v>733</v>
      </c>
      <c r="H1140" s="152" t="s">
        <v>733</v>
      </c>
      <c r="I1140" s="725" t="s">
        <v>96</v>
      </c>
      <c r="J1140" s="725"/>
      <c r="K1140" s="725"/>
      <c r="L1140" s="726"/>
      <c r="M1140" s="65" t="s">
        <v>1583</v>
      </c>
    </row>
    <row r="1141" spans="1:13" ht="127.5" customHeight="1">
      <c r="A1141" s="37">
        <v>713</v>
      </c>
      <c r="B1141" s="154" t="s">
        <v>1019</v>
      </c>
      <c r="C1141" s="24" t="s">
        <v>1</v>
      </c>
      <c r="D1141" s="24"/>
      <c r="E1141" s="152" t="s">
        <v>356</v>
      </c>
      <c r="F1141" s="152" t="s">
        <v>733</v>
      </c>
      <c r="G1141" s="152" t="s">
        <v>733</v>
      </c>
      <c r="H1141" s="152" t="s">
        <v>733</v>
      </c>
      <c r="I1141" s="27">
        <v>0</v>
      </c>
      <c r="J1141" s="27">
        <v>0</v>
      </c>
      <c r="K1141" s="27" t="s">
        <v>5</v>
      </c>
      <c r="L1141" s="24"/>
      <c r="M1141" s="65" t="s">
        <v>1584</v>
      </c>
    </row>
    <row r="1142" spans="1:13" ht="15.75">
      <c r="A1142" s="226"/>
      <c r="B1142" s="226" t="s">
        <v>6</v>
      </c>
      <c r="C1142" s="226"/>
      <c r="D1142" s="226"/>
      <c r="E1142" s="226"/>
      <c r="F1142" s="226"/>
      <c r="G1142" s="226"/>
      <c r="H1142" s="226"/>
      <c r="I1142" s="132">
        <f>SUM(I1143:I1145)</f>
        <v>0</v>
      </c>
      <c r="J1142" s="132">
        <f>SUM(J1143:J1145)</f>
        <v>0</v>
      </c>
      <c r="K1142" s="133"/>
      <c r="L1142" s="122"/>
      <c r="M1142" s="122"/>
    </row>
    <row r="1143" spans="1:13" ht="15.75">
      <c r="A1143" s="226"/>
      <c r="B1143" s="226" t="s">
        <v>7</v>
      </c>
      <c r="C1143" s="226"/>
      <c r="D1143" s="226"/>
      <c r="E1143" s="226"/>
      <c r="F1143" s="226"/>
      <c r="G1143" s="226"/>
      <c r="H1143" s="226"/>
      <c r="I1143" s="132">
        <v>0</v>
      </c>
      <c r="J1143" s="132">
        <v>0</v>
      </c>
      <c r="K1143" s="122"/>
      <c r="L1143" s="133"/>
      <c r="M1143" s="123"/>
    </row>
    <row r="1144" spans="1:13" ht="15.75">
      <c r="A1144" s="226"/>
      <c r="B1144" s="226" t="s">
        <v>8</v>
      </c>
      <c r="C1144" s="226"/>
      <c r="D1144" s="226"/>
      <c r="E1144" s="226"/>
      <c r="F1144" s="226"/>
      <c r="G1144" s="226"/>
      <c r="H1144" s="226"/>
      <c r="I1144" s="132">
        <v>0</v>
      </c>
      <c r="J1144" s="132">
        <v>0</v>
      </c>
      <c r="K1144" s="122"/>
      <c r="L1144" s="133"/>
      <c r="M1144" s="123"/>
    </row>
    <row r="1145" spans="1:13" ht="24" customHeight="1">
      <c r="A1145" s="226"/>
      <c r="B1145" s="226" t="s">
        <v>5</v>
      </c>
      <c r="C1145" s="226"/>
      <c r="D1145" s="226"/>
      <c r="E1145" s="226"/>
      <c r="F1145" s="226"/>
      <c r="G1145" s="226"/>
      <c r="H1145" s="226"/>
      <c r="I1145" s="132">
        <f>I1141</f>
        <v>0</v>
      </c>
      <c r="J1145" s="132">
        <f>J1141</f>
        <v>0</v>
      </c>
      <c r="K1145" s="122"/>
      <c r="L1145" s="122"/>
      <c r="M1145" s="122"/>
    </row>
    <row r="1146" spans="1:13" ht="15.75">
      <c r="A1146" s="24"/>
      <c r="B1146" s="836" t="s">
        <v>289</v>
      </c>
      <c r="C1146" s="837"/>
      <c r="D1146" s="837"/>
      <c r="E1146" s="837"/>
      <c r="F1146" s="837"/>
      <c r="G1146" s="837"/>
      <c r="H1146" s="837"/>
      <c r="I1146" s="837"/>
      <c r="J1146" s="837"/>
      <c r="K1146" s="837"/>
      <c r="L1146" s="838"/>
      <c r="M1146" s="52"/>
    </row>
    <row r="1147" spans="1:13" ht="47.25">
      <c r="A1147" s="24">
        <v>723</v>
      </c>
      <c r="B1147" s="154" t="s">
        <v>890</v>
      </c>
      <c r="C1147" s="24" t="s">
        <v>1</v>
      </c>
      <c r="D1147" s="24"/>
      <c r="E1147" s="218" t="s">
        <v>1020</v>
      </c>
      <c r="F1147" s="152" t="s">
        <v>733</v>
      </c>
      <c r="G1147" s="152" t="s">
        <v>733</v>
      </c>
      <c r="H1147" s="152" t="s">
        <v>733</v>
      </c>
      <c r="I1147" s="158">
        <v>16</v>
      </c>
      <c r="J1147" s="158">
        <v>16</v>
      </c>
      <c r="K1147" s="152" t="s">
        <v>8</v>
      </c>
      <c r="L1147" s="584"/>
      <c r="M1147" s="65" t="s">
        <v>1585</v>
      </c>
    </row>
    <row r="1148" spans="1:13" ht="31.5">
      <c r="A1148" s="24">
        <v>725</v>
      </c>
      <c r="B1148" s="595" t="s">
        <v>1021</v>
      </c>
      <c r="C1148" s="24" t="s">
        <v>1</v>
      </c>
      <c r="D1148" s="24"/>
      <c r="E1148" s="218" t="s">
        <v>1020</v>
      </c>
      <c r="F1148" s="152" t="s">
        <v>733</v>
      </c>
      <c r="G1148" s="152" t="s">
        <v>733</v>
      </c>
      <c r="H1148" s="152" t="s">
        <v>733</v>
      </c>
      <c r="I1148" s="142">
        <v>5.9</v>
      </c>
      <c r="J1148" s="142">
        <v>5.9</v>
      </c>
      <c r="K1148" s="27" t="s">
        <v>8</v>
      </c>
      <c r="L1148" s="584"/>
      <c r="M1148" s="65" t="s">
        <v>1586</v>
      </c>
    </row>
    <row r="1149" spans="1:13" ht="15.75">
      <c r="A1149" s="118"/>
      <c r="B1149" s="118" t="s">
        <v>290</v>
      </c>
      <c r="C1149" s="118"/>
      <c r="D1149" s="118"/>
      <c r="E1149" s="118"/>
      <c r="F1149" s="118"/>
      <c r="G1149" s="118"/>
      <c r="H1149" s="118"/>
      <c r="I1149" s="132">
        <f>SUM(I1150:I1152)</f>
        <v>21.9</v>
      </c>
      <c r="J1149" s="132">
        <f>SUM(J1150:J1152)</f>
        <v>21.9</v>
      </c>
      <c r="K1149" s="133"/>
      <c r="L1149" s="133"/>
      <c r="M1149" s="123"/>
    </row>
    <row r="1150" spans="1:13" ht="15.75">
      <c r="A1150" s="118"/>
      <c r="B1150" s="118" t="s">
        <v>7</v>
      </c>
      <c r="C1150" s="118"/>
      <c r="D1150" s="118"/>
      <c r="E1150" s="118"/>
      <c r="F1150" s="118"/>
      <c r="G1150" s="118"/>
      <c r="H1150" s="118"/>
      <c r="I1150" s="132">
        <v>0</v>
      </c>
      <c r="J1150" s="132">
        <v>0</v>
      </c>
      <c r="K1150" s="133"/>
      <c r="L1150" s="133"/>
      <c r="M1150" s="123"/>
    </row>
    <row r="1151" spans="1:13" ht="15.75">
      <c r="A1151" s="118"/>
      <c r="B1151" s="118" t="s">
        <v>8</v>
      </c>
      <c r="C1151" s="118"/>
      <c r="D1151" s="118"/>
      <c r="E1151" s="118"/>
      <c r="F1151" s="118"/>
      <c r="G1151" s="118"/>
      <c r="H1151" s="118"/>
      <c r="I1151" s="132">
        <f>I1147+I1148</f>
        <v>21.9</v>
      </c>
      <c r="J1151" s="132">
        <f>J1147+J1148</f>
        <v>21.9</v>
      </c>
      <c r="K1151" s="122"/>
      <c r="L1151" s="122"/>
      <c r="M1151" s="122"/>
    </row>
    <row r="1152" spans="1:13" ht="15.75">
      <c r="A1152" s="118"/>
      <c r="B1152" s="118" t="s">
        <v>5</v>
      </c>
      <c r="C1152" s="118"/>
      <c r="D1152" s="118"/>
      <c r="E1152" s="118"/>
      <c r="F1152" s="118"/>
      <c r="G1152" s="118"/>
      <c r="H1152" s="118"/>
      <c r="I1152" s="132">
        <v>0</v>
      </c>
      <c r="J1152" s="132">
        <v>0</v>
      </c>
      <c r="K1152" s="122"/>
      <c r="L1152" s="122"/>
      <c r="M1152" s="122"/>
    </row>
    <row r="1153" spans="1:13" ht="15.75">
      <c r="A1153" s="24"/>
      <c r="B1153" s="706" t="s">
        <v>291</v>
      </c>
      <c r="C1153" s="706"/>
      <c r="D1153" s="706"/>
      <c r="E1153" s="706"/>
      <c r="F1153" s="706"/>
      <c r="G1153" s="706"/>
      <c r="H1153" s="706"/>
      <c r="I1153" s="706"/>
      <c r="J1153" s="706"/>
      <c r="K1153" s="706"/>
      <c r="L1153" s="706"/>
      <c r="M1153" s="42"/>
    </row>
    <row r="1154" spans="1:13" ht="31.5">
      <c r="A1154" s="24"/>
      <c r="B1154" s="614" t="s">
        <v>1022</v>
      </c>
      <c r="C1154" s="24" t="s">
        <v>1</v>
      </c>
      <c r="D1154" s="24"/>
      <c r="E1154" s="218" t="s">
        <v>1587</v>
      </c>
      <c r="F1154" s="152" t="s">
        <v>733</v>
      </c>
      <c r="G1154" s="152" t="s">
        <v>733</v>
      </c>
      <c r="H1154" s="152" t="s">
        <v>733</v>
      </c>
      <c r="I1154" s="27">
        <v>79.5</v>
      </c>
      <c r="J1154" s="142">
        <v>79.5</v>
      </c>
      <c r="K1154" s="27" t="s">
        <v>8</v>
      </c>
      <c r="L1154" s="614"/>
      <c r="M1154" s="65" t="s">
        <v>1588</v>
      </c>
    </row>
    <row r="1155" spans="1:13" ht="31.5">
      <c r="A1155" s="24"/>
      <c r="B1155" s="614" t="s">
        <v>1023</v>
      </c>
      <c r="C1155" s="24" t="s">
        <v>1</v>
      </c>
      <c r="D1155" s="24"/>
      <c r="E1155" s="218" t="s">
        <v>347</v>
      </c>
      <c r="F1155" s="152" t="s">
        <v>733</v>
      </c>
      <c r="G1155" s="152" t="s">
        <v>733</v>
      </c>
      <c r="H1155" s="152" t="s">
        <v>733</v>
      </c>
      <c r="I1155" s="27">
        <v>50</v>
      </c>
      <c r="J1155" s="142">
        <v>50</v>
      </c>
      <c r="K1155" s="27" t="s">
        <v>8</v>
      </c>
      <c r="L1155" s="614"/>
      <c r="M1155" s="70" t="s">
        <v>1589</v>
      </c>
    </row>
    <row r="1156" spans="1:13" ht="31.5">
      <c r="A1156" s="24"/>
      <c r="B1156" s="614" t="s">
        <v>1024</v>
      </c>
      <c r="C1156" s="24" t="s">
        <v>1</v>
      </c>
      <c r="D1156" s="24"/>
      <c r="E1156" s="218" t="s">
        <v>347</v>
      </c>
      <c r="F1156" s="152" t="s">
        <v>733</v>
      </c>
      <c r="G1156" s="152" t="s">
        <v>733</v>
      </c>
      <c r="H1156" s="152" t="s">
        <v>733</v>
      </c>
      <c r="I1156" s="27">
        <v>50</v>
      </c>
      <c r="J1156" s="142">
        <v>50</v>
      </c>
      <c r="K1156" s="27" t="s">
        <v>8</v>
      </c>
      <c r="L1156" s="614"/>
      <c r="M1156" s="84" t="s">
        <v>1590</v>
      </c>
    </row>
    <row r="1157" spans="1:13" ht="31.5">
      <c r="A1157" s="24"/>
      <c r="B1157" s="614" t="s">
        <v>1025</v>
      </c>
      <c r="C1157" s="24" t="s">
        <v>1</v>
      </c>
      <c r="D1157" s="24"/>
      <c r="E1157" s="218" t="s">
        <v>347</v>
      </c>
      <c r="F1157" s="152" t="s">
        <v>733</v>
      </c>
      <c r="G1157" s="152" t="s">
        <v>733</v>
      </c>
      <c r="H1157" s="152" t="s">
        <v>733</v>
      </c>
      <c r="I1157" s="27">
        <v>6.9</v>
      </c>
      <c r="J1157" s="142">
        <v>6.9</v>
      </c>
      <c r="K1157" s="27" t="s">
        <v>8</v>
      </c>
      <c r="L1157" s="614"/>
      <c r="M1157" s="84" t="s">
        <v>1591</v>
      </c>
    </row>
    <row r="1158" spans="1:13" ht="15.75">
      <c r="A1158" s="98"/>
      <c r="B1158" s="226" t="s">
        <v>1026</v>
      </c>
      <c r="C1158" s="226"/>
      <c r="D1158" s="226"/>
      <c r="E1158" s="226"/>
      <c r="F1158" s="226"/>
      <c r="G1158" s="226"/>
      <c r="H1158" s="226"/>
      <c r="I1158" s="132">
        <f>SUM(I1159:I1161)</f>
        <v>186.4</v>
      </c>
      <c r="J1158" s="132">
        <f>SUM(J1159:J1161)</f>
        <v>186.4</v>
      </c>
      <c r="K1158" s="133"/>
      <c r="L1158" s="122"/>
      <c r="M1158" s="122"/>
    </row>
    <row r="1159" spans="1:13" ht="15.75">
      <c r="A1159" s="98"/>
      <c r="B1159" s="226" t="s">
        <v>7</v>
      </c>
      <c r="C1159" s="226"/>
      <c r="D1159" s="226"/>
      <c r="E1159" s="226"/>
      <c r="F1159" s="226"/>
      <c r="G1159" s="226"/>
      <c r="H1159" s="226"/>
      <c r="I1159" s="132">
        <v>0</v>
      </c>
      <c r="J1159" s="132">
        <v>0</v>
      </c>
      <c r="K1159" s="122"/>
      <c r="L1159" s="133"/>
      <c r="M1159" s="123"/>
    </row>
    <row r="1160" spans="1:13" ht="15.75">
      <c r="A1160" s="98"/>
      <c r="B1160" s="226" t="s">
        <v>8</v>
      </c>
      <c r="C1160" s="226"/>
      <c r="D1160" s="226"/>
      <c r="E1160" s="226"/>
      <c r="F1160" s="226"/>
      <c r="G1160" s="226"/>
      <c r="H1160" s="226"/>
      <c r="I1160" s="132">
        <f>I1154+I1155+I1156+I1157</f>
        <v>186.4</v>
      </c>
      <c r="J1160" s="132">
        <f>J1154+J1155+J1156+J1157</f>
        <v>186.4</v>
      </c>
      <c r="K1160" s="122"/>
      <c r="L1160" s="133"/>
      <c r="M1160" s="123"/>
    </row>
    <row r="1161" spans="1:13" ht="15.75">
      <c r="A1161" s="98"/>
      <c r="B1161" s="226" t="s">
        <v>5</v>
      </c>
      <c r="C1161" s="226"/>
      <c r="D1161" s="226"/>
      <c r="E1161" s="226"/>
      <c r="F1161" s="226"/>
      <c r="G1161" s="226"/>
      <c r="H1161" s="226"/>
      <c r="I1161" s="132">
        <v>0</v>
      </c>
      <c r="J1161" s="132">
        <v>0</v>
      </c>
      <c r="K1161" s="122"/>
      <c r="L1161" s="122"/>
      <c r="M1161" s="122"/>
    </row>
    <row r="1162" spans="1:13" ht="15.75">
      <c r="A1162" s="24"/>
      <c r="B1162" s="900" t="s">
        <v>294</v>
      </c>
      <c r="C1162" s="900"/>
      <c r="D1162" s="900"/>
      <c r="E1162" s="900"/>
      <c r="F1162" s="900"/>
      <c r="G1162" s="900"/>
      <c r="H1162" s="900"/>
      <c r="I1162" s="900"/>
      <c r="J1162" s="900"/>
      <c r="K1162" s="900"/>
      <c r="L1162" s="900"/>
      <c r="M1162" s="42"/>
    </row>
    <row r="1163" spans="1:13" ht="63">
      <c r="A1163" s="24">
        <v>738</v>
      </c>
      <c r="B1163" s="43" t="s">
        <v>359</v>
      </c>
      <c r="C1163" s="24" t="s">
        <v>1</v>
      </c>
      <c r="D1163" s="30"/>
      <c r="E1163" s="29" t="s">
        <v>1027</v>
      </c>
      <c r="F1163" s="30" t="s">
        <v>733</v>
      </c>
      <c r="G1163" s="30" t="s">
        <v>733</v>
      </c>
      <c r="H1163" s="30" t="s">
        <v>733</v>
      </c>
      <c r="I1163" s="27">
        <v>5.2</v>
      </c>
      <c r="J1163" s="142">
        <v>5.2</v>
      </c>
      <c r="K1163" s="27" t="s">
        <v>8</v>
      </c>
      <c r="L1163" s="24"/>
      <c r="M1163" s="84" t="s">
        <v>1591</v>
      </c>
    </row>
    <row r="1164" spans="1:13" ht="15.75">
      <c r="A1164" s="226"/>
      <c r="B1164" s="226" t="s">
        <v>258</v>
      </c>
      <c r="C1164" s="226"/>
      <c r="D1164" s="226"/>
      <c r="E1164" s="226"/>
      <c r="F1164" s="226"/>
      <c r="G1164" s="226"/>
      <c r="H1164" s="226"/>
      <c r="I1164" s="132">
        <f>SUM(I1165:I1167)</f>
        <v>5.2</v>
      </c>
      <c r="J1164" s="132">
        <f>SUM(J1165:J1167)</f>
        <v>5.2</v>
      </c>
      <c r="K1164" s="133"/>
      <c r="L1164" s="122"/>
      <c r="M1164" s="122"/>
    </row>
    <row r="1165" spans="1:13" ht="15.75">
      <c r="A1165" s="226"/>
      <c r="B1165" s="226" t="s">
        <v>7</v>
      </c>
      <c r="C1165" s="226"/>
      <c r="D1165" s="226"/>
      <c r="E1165" s="226"/>
      <c r="F1165" s="226"/>
      <c r="G1165" s="226"/>
      <c r="H1165" s="226"/>
      <c r="I1165" s="132">
        <v>0</v>
      </c>
      <c r="J1165" s="132">
        <v>0</v>
      </c>
      <c r="K1165" s="122"/>
      <c r="L1165" s="133"/>
      <c r="M1165" s="123"/>
    </row>
    <row r="1166" spans="1:13" ht="15.75">
      <c r="A1166" s="226"/>
      <c r="B1166" s="226" t="s">
        <v>8</v>
      </c>
      <c r="C1166" s="226"/>
      <c r="D1166" s="226"/>
      <c r="E1166" s="226"/>
      <c r="F1166" s="226"/>
      <c r="G1166" s="226"/>
      <c r="H1166" s="226"/>
      <c r="I1166" s="132">
        <f>I1163</f>
        <v>5.2</v>
      </c>
      <c r="J1166" s="132">
        <f>J1163</f>
        <v>5.2</v>
      </c>
      <c r="K1166" s="122"/>
      <c r="L1166" s="133"/>
      <c r="M1166" s="123"/>
    </row>
    <row r="1167" spans="1:13" ht="15.75">
      <c r="A1167" s="226"/>
      <c r="B1167" s="226" t="s">
        <v>5</v>
      </c>
      <c r="C1167" s="226"/>
      <c r="D1167" s="226"/>
      <c r="E1167" s="226"/>
      <c r="F1167" s="226"/>
      <c r="G1167" s="226"/>
      <c r="H1167" s="226"/>
      <c r="I1167" s="132">
        <v>0</v>
      </c>
      <c r="J1167" s="132">
        <v>0</v>
      </c>
      <c r="K1167" s="122"/>
      <c r="L1167" s="122"/>
      <c r="M1167" s="122"/>
    </row>
    <row r="1168" spans="1:13" ht="15.75">
      <c r="A1168" s="24"/>
      <c r="B1168" s="706" t="s">
        <v>328</v>
      </c>
      <c r="C1168" s="706"/>
      <c r="D1168" s="706"/>
      <c r="E1168" s="706"/>
      <c r="F1168" s="706"/>
      <c r="G1168" s="706"/>
      <c r="H1168" s="706"/>
      <c r="I1168" s="706"/>
      <c r="J1168" s="706"/>
      <c r="K1168" s="706"/>
      <c r="L1168" s="706"/>
      <c r="M1168" s="42"/>
    </row>
    <row r="1169" spans="1:13" ht="55.5" customHeight="1">
      <c r="A1169" s="24">
        <v>740</v>
      </c>
      <c r="B1169" s="595" t="s">
        <v>1028</v>
      </c>
      <c r="C1169" s="44" t="s">
        <v>1</v>
      </c>
      <c r="D1169" s="44"/>
      <c r="E1169" s="218" t="s">
        <v>670</v>
      </c>
      <c r="F1169" s="152" t="s">
        <v>733</v>
      </c>
      <c r="G1169" s="165" t="s">
        <v>733</v>
      </c>
      <c r="H1169" s="165" t="s">
        <v>733</v>
      </c>
      <c r="I1169" s="27">
        <v>2.7</v>
      </c>
      <c r="J1169" s="27">
        <v>2.7</v>
      </c>
      <c r="K1169" s="27" t="s">
        <v>8</v>
      </c>
      <c r="L1169" s="24"/>
      <c r="M1169" s="250" t="s">
        <v>1592</v>
      </c>
    </row>
    <row r="1170" spans="1:13" ht="47.25">
      <c r="A1170" s="33"/>
      <c r="B1170" s="85" t="s">
        <v>678</v>
      </c>
      <c r="C1170" s="44"/>
      <c r="D1170" s="45"/>
      <c r="E1170" s="30" t="s">
        <v>703</v>
      </c>
      <c r="F1170" s="27" t="s">
        <v>733</v>
      </c>
      <c r="G1170" s="596" t="s">
        <v>733</v>
      </c>
      <c r="H1170" s="27" t="s">
        <v>733</v>
      </c>
      <c r="I1170" s="158">
        <v>32.1</v>
      </c>
      <c r="J1170" s="158">
        <v>32.1</v>
      </c>
      <c r="K1170" s="152" t="s">
        <v>8</v>
      </c>
      <c r="L1170" s="594"/>
      <c r="M1170" s="70" t="s">
        <v>1528</v>
      </c>
    </row>
    <row r="1171" spans="1:13" ht="35.25" customHeight="1">
      <c r="A1171" s="771"/>
      <c r="B1171" s="714" t="s">
        <v>679</v>
      </c>
      <c r="C1171" s="677" t="s">
        <v>1</v>
      </c>
      <c r="D1171" s="742"/>
      <c r="E1171" s="742" t="s">
        <v>704</v>
      </c>
      <c r="F1171" s="664" t="s">
        <v>733</v>
      </c>
      <c r="G1171" s="934" t="s">
        <v>733</v>
      </c>
      <c r="H1171" s="664" t="s">
        <v>733</v>
      </c>
      <c r="I1171" s="158">
        <v>262.5</v>
      </c>
      <c r="J1171" s="158">
        <f>I1171</f>
        <v>262.5</v>
      </c>
      <c r="K1171" s="152" t="s">
        <v>7</v>
      </c>
      <c r="L1171" s="594"/>
      <c r="M1171" s="679" t="s">
        <v>1528</v>
      </c>
    </row>
    <row r="1172" spans="1:13" ht="38.25" customHeight="1">
      <c r="A1172" s="772"/>
      <c r="B1172" s="715"/>
      <c r="C1172" s="678"/>
      <c r="D1172" s="743"/>
      <c r="E1172" s="743"/>
      <c r="F1172" s="665"/>
      <c r="G1172" s="935"/>
      <c r="H1172" s="665"/>
      <c r="I1172" s="158">
        <v>62.5</v>
      </c>
      <c r="J1172" s="158">
        <f>I1172</f>
        <v>62.5</v>
      </c>
      <c r="K1172" s="152" t="s">
        <v>8</v>
      </c>
      <c r="L1172" s="594"/>
      <c r="M1172" s="680"/>
    </row>
    <row r="1173" spans="1:13" ht="31.5">
      <c r="A1173" s="226"/>
      <c r="B1173" s="226" t="s">
        <v>951</v>
      </c>
      <c r="C1173" s="226"/>
      <c r="D1173" s="226"/>
      <c r="E1173" s="226"/>
      <c r="F1173" s="226"/>
      <c r="G1173" s="226"/>
      <c r="H1173" s="226"/>
      <c r="I1173" s="132">
        <f>SUM(I1174:I1176)</f>
        <v>359.8</v>
      </c>
      <c r="J1173" s="132">
        <f>SUM(J1174:J1176)</f>
        <v>359.8</v>
      </c>
      <c r="K1173" s="133"/>
      <c r="L1173" s="122"/>
      <c r="M1173" s="122"/>
    </row>
    <row r="1174" spans="1:13" ht="15.75">
      <c r="A1174" s="226"/>
      <c r="B1174" s="226" t="s">
        <v>7</v>
      </c>
      <c r="C1174" s="226"/>
      <c r="D1174" s="226"/>
      <c r="E1174" s="226"/>
      <c r="F1174" s="226"/>
      <c r="G1174" s="226"/>
      <c r="H1174" s="226"/>
      <c r="I1174" s="132">
        <f>I1171</f>
        <v>262.5</v>
      </c>
      <c r="J1174" s="132">
        <f>J1171</f>
        <v>262.5</v>
      </c>
      <c r="K1174" s="122"/>
      <c r="L1174" s="133"/>
      <c r="M1174" s="123"/>
    </row>
    <row r="1175" spans="1:13" ht="15.75">
      <c r="A1175" s="226"/>
      <c r="B1175" s="226" t="s">
        <v>8</v>
      </c>
      <c r="C1175" s="226"/>
      <c r="D1175" s="226"/>
      <c r="E1175" s="226"/>
      <c r="F1175" s="226"/>
      <c r="G1175" s="226"/>
      <c r="H1175" s="226"/>
      <c r="I1175" s="132">
        <f>I1169+I1172+I1170</f>
        <v>97.30000000000001</v>
      </c>
      <c r="J1175" s="132">
        <f>J1169+J1172+J1170</f>
        <v>97.30000000000001</v>
      </c>
      <c r="K1175" s="122"/>
      <c r="L1175" s="133"/>
      <c r="M1175" s="123"/>
    </row>
    <row r="1176" spans="1:13" ht="15.75">
      <c r="A1176" s="226"/>
      <c r="B1176" s="226" t="s">
        <v>5</v>
      </c>
      <c r="C1176" s="226"/>
      <c r="D1176" s="226"/>
      <c r="E1176" s="226"/>
      <c r="F1176" s="226"/>
      <c r="G1176" s="226"/>
      <c r="H1176" s="226"/>
      <c r="I1176" s="132">
        <v>0</v>
      </c>
      <c r="J1176" s="132">
        <v>0</v>
      </c>
      <c r="K1176" s="122"/>
      <c r="L1176" s="122"/>
      <c r="M1176" s="122"/>
    </row>
    <row r="1177" spans="1:13" ht="21.75" customHeight="1">
      <c r="A1177" s="191"/>
      <c r="B1177" s="191" t="s">
        <v>360</v>
      </c>
      <c r="C1177" s="191"/>
      <c r="D1177" s="191"/>
      <c r="E1177" s="191"/>
      <c r="F1177" s="191"/>
      <c r="G1177" s="191"/>
      <c r="H1177" s="191"/>
      <c r="I1177" s="298">
        <f>SUM(I1178:I1180)</f>
        <v>573.3</v>
      </c>
      <c r="J1177" s="298">
        <f>SUM(J1178:J1180)</f>
        <v>573.3</v>
      </c>
      <c r="K1177" s="305"/>
      <c r="L1177" s="305"/>
      <c r="M1177" s="189"/>
    </row>
    <row r="1178" spans="1:13" ht="22.5" customHeight="1">
      <c r="A1178" s="191"/>
      <c r="B1178" s="191" t="s">
        <v>7</v>
      </c>
      <c r="C1178" s="191"/>
      <c r="D1178" s="191"/>
      <c r="E1178" s="191"/>
      <c r="F1178" s="191"/>
      <c r="G1178" s="191"/>
      <c r="H1178" s="191"/>
      <c r="I1178" s="298">
        <f aca="true" t="shared" si="8" ref="I1178:J1180">I1143+I1150+I1159+I1165+I1174</f>
        <v>262.5</v>
      </c>
      <c r="J1178" s="298">
        <f t="shared" si="8"/>
        <v>262.5</v>
      </c>
      <c r="K1178" s="305"/>
      <c r="L1178" s="305"/>
      <c r="M1178" s="189"/>
    </row>
    <row r="1179" spans="1:13" ht="24" customHeight="1">
      <c r="A1179" s="191"/>
      <c r="B1179" s="191" t="s">
        <v>8</v>
      </c>
      <c r="C1179" s="191"/>
      <c r="D1179" s="191"/>
      <c r="E1179" s="191"/>
      <c r="F1179" s="191"/>
      <c r="G1179" s="191"/>
      <c r="H1179" s="191"/>
      <c r="I1179" s="298">
        <f t="shared" si="8"/>
        <v>310.8</v>
      </c>
      <c r="J1179" s="298">
        <f t="shared" si="8"/>
        <v>310.8</v>
      </c>
      <c r="K1179" s="305"/>
      <c r="L1179" s="305"/>
      <c r="M1179" s="189"/>
    </row>
    <row r="1180" spans="1:13" ht="20.25" customHeight="1">
      <c r="A1180" s="191"/>
      <c r="B1180" s="191" t="s">
        <v>5</v>
      </c>
      <c r="C1180" s="191"/>
      <c r="D1180" s="191"/>
      <c r="E1180" s="191"/>
      <c r="F1180" s="191"/>
      <c r="G1180" s="191"/>
      <c r="H1180" s="191"/>
      <c r="I1180" s="298">
        <f t="shared" si="8"/>
        <v>0</v>
      </c>
      <c r="J1180" s="298">
        <f t="shared" si="8"/>
        <v>0</v>
      </c>
      <c r="K1180" s="303"/>
      <c r="L1180" s="303"/>
      <c r="M1180" s="188"/>
    </row>
    <row r="1181" spans="1:13" ht="15.75">
      <c r="A1181" s="24"/>
      <c r="B1181" s="921" t="s">
        <v>1029</v>
      </c>
      <c r="C1181" s="921"/>
      <c r="D1181" s="921"/>
      <c r="E1181" s="921"/>
      <c r="F1181" s="921"/>
      <c r="G1181" s="921"/>
      <c r="H1181" s="921"/>
      <c r="I1181" s="921"/>
      <c r="J1181" s="921"/>
      <c r="K1181" s="91"/>
      <c r="L1181" s="91"/>
      <c r="M1181" s="42"/>
    </row>
    <row r="1182" spans="1:13" ht="33">
      <c r="A1182" s="24"/>
      <c r="B1182" s="43" t="s">
        <v>798</v>
      </c>
      <c r="C1182" s="24" t="s">
        <v>1</v>
      </c>
      <c r="D1182" s="30"/>
      <c r="E1182" s="29" t="s">
        <v>799</v>
      </c>
      <c r="F1182" s="152" t="s">
        <v>733</v>
      </c>
      <c r="G1182" s="152" t="s">
        <v>733</v>
      </c>
      <c r="H1182" s="152" t="s">
        <v>733</v>
      </c>
      <c r="I1182" s="142">
        <v>4.7</v>
      </c>
      <c r="J1182" s="27">
        <v>4.7</v>
      </c>
      <c r="K1182" s="24" t="s">
        <v>8</v>
      </c>
      <c r="L1182" s="584"/>
      <c r="M1182" s="613" t="s">
        <v>1593</v>
      </c>
    </row>
    <row r="1183" spans="1:13" ht="31.5">
      <c r="A1183" s="24"/>
      <c r="B1183" s="43" t="s">
        <v>1030</v>
      </c>
      <c r="C1183" s="24" t="s">
        <v>1</v>
      </c>
      <c r="D1183" s="30"/>
      <c r="E1183" s="29" t="s">
        <v>799</v>
      </c>
      <c r="F1183" s="152" t="s">
        <v>733</v>
      </c>
      <c r="G1183" s="152" t="s">
        <v>733</v>
      </c>
      <c r="H1183" s="152" t="s">
        <v>733</v>
      </c>
      <c r="I1183" s="142">
        <v>14.3</v>
      </c>
      <c r="J1183" s="27">
        <v>14.3</v>
      </c>
      <c r="K1183" s="24" t="s">
        <v>8</v>
      </c>
      <c r="L1183" s="584"/>
      <c r="M1183" s="608" t="s">
        <v>1525</v>
      </c>
    </row>
    <row r="1184" spans="1:13" ht="15.75">
      <c r="A1184" s="226"/>
      <c r="B1184" s="226" t="s">
        <v>6</v>
      </c>
      <c r="C1184" s="226"/>
      <c r="D1184" s="226"/>
      <c r="E1184" s="226"/>
      <c r="F1184" s="132"/>
      <c r="G1184" s="278"/>
      <c r="H1184" s="278"/>
      <c r="I1184" s="132">
        <f>SUM(I1185:I1187)</f>
        <v>19</v>
      </c>
      <c r="J1184" s="132">
        <f>SUM(J1185:J1187)</f>
        <v>19</v>
      </c>
      <c r="K1184" s="133"/>
      <c r="L1184" s="122"/>
      <c r="M1184" s="122"/>
    </row>
    <row r="1185" spans="1:13" ht="15.75">
      <c r="A1185" s="226"/>
      <c r="B1185" s="226" t="s">
        <v>7</v>
      </c>
      <c r="C1185" s="226"/>
      <c r="D1185" s="226"/>
      <c r="E1185" s="226"/>
      <c r="F1185" s="132"/>
      <c r="G1185" s="226"/>
      <c r="H1185" s="226"/>
      <c r="I1185" s="132">
        <f>0</f>
        <v>0</v>
      </c>
      <c r="J1185" s="132">
        <f>0</f>
        <v>0</v>
      </c>
      <c r="K1185" s="122"/>
      <c r="L1185" s="133"/>
      <c r="M1185" s="123"/>
    </row>
    <row r="1186" spans="1:13" ht="15.75">
      <c r="A1186" s="226"/>
      <c r="B1186" s="226" t="s">
        <v>8</v>
      </c>
      <c r="C1186" s="226"/>
      <c r="D1186" s="226"/>
      <c r="E1186" s="226"/>
      <c r="F1186" s="132"/>
      <c r="G1186" s="226"/>
      <c r="H1186" s="226"/>
      <c r="I1186" s="132">
        <f>I1182+I1183</f>
        <v>19</v>
      </c>
      <c r="J1186" s="132">
        <f>J1182+J1183</f>
        <v>19</v>
      </c>
      <c r="K1186" s="122"/>
      <c r="L1186" s="133"/>
      <c r="M1186" s="123"/>
    </row>
    <row r="1187" spans="1:13" ht="15.75">
      <c r="A1187" s="226"/>
      <c r="B1187" s="226" t="s">
        <v>5</v>
      </c>
      <c r="C1187" s="226"/>
      <c r="D1187" s="226"/>
      <c r="E1187" s="226"/>
      <c r="F1187" s="132"/>
      <c r="G1187" s="226"/>
      <c r="H1187" s="226"/>
      <c r="I1187" s="132">
        <v>0</v>
      </c>
      <c r="J1187" s="132">
        <v>0</v>
      </c>
      <c r="K1187" s="122"/>
      <c r="L1187" s="122"/>
      <c r="M1187" s="122"/>
    </row>
    <row r="1188" spans="1:13" ht="15.75">
      <c r="A1188" s="24"/>
      <c r="B1188" s="706" t="s">
        <v>289</v>
      </c>
      <c r="C1188" s="706"/>
      <c r="D1188" s="706"/>
      <c r="E1188" s="706"/>
      <c r="F1188" s="706"/>
      <c r="G1188" s="706"/>
      <c r="H1188" s="706"/>
      <c r="I1188" s="706"/>
      <c r="J1188" s="706"/>
      <c r="K1188" s="706"/>
      <c r="L1188" s="706"/>
      <c r="M1188" s="52"/>
    </row>
    <row r="1189" spans="1:13" ht="78.75">
      <c r="A1189" s="24"/>
      <c r="B1189" s="611" t="s">
        <v>1031</v>
      </c>
      <c r="C1189" s="612" t="s">
        <v>1</v>
      </c>
      <c r="D1189" s="611"/>
      <c r="E1189" s="612" t="s">
        <v>1032</v>
      </c>
      <c r="F1189" s="612" t="s">
        <v>733</v>
      </c>
      <c r="G1189" s="612" t="s">
        <v>733</v>
      </c>
      <c r="H1189" s="612" t="s">
        <v>733</v>
      </c>
      <c r="I1189" s="27">
        <v>1154.6</v>
      </c>
      <c r="J1189" s="27">
        <v>1154.6</v>
      </c>
      <c r="K1189" s="27" t="s">
        <v>5</v>
      </c>
      <c r="L1189" s="611"/>
      <c r="M1189" s="65" t="s">
        <v>1594</v>
      </c>
    </row>
    <row r="1190" spans="1:13" ht="69" customHeight="1">
      <c r="A1190" s="24"/>
      <c r="B1190" s="611" t="s">
        <v>1033</v>
      </c>
      <c r="C1190" s="612" t="s">
        <v>1</v>
      </c>
      <c r="D1190" s="611"/>
      <c r="E1190" s="612" t="s">
        <v>1032</v>
      </c>
      <c r="F1190" s="612" t="s">
        <v>733</v>
      </c>
      <c r="G1190" s="612" t="s">
        <v>733</v>
      </c>
      <c r="H1190" s="612" t="s">
        <v>733</v>
      </c>
      <c r="I1190" s="27">
        <v>285.1</v>
      </c>
      <c r="J1190" s="27">
        <v>285.1</v>
      </c>
      <c r="K1190" s="27" t="s">
        <v>5</v>
      </c>
      <c r="L1190" s="611"/>
      <c r="M1190" s="65" t="s">
        <v>1737</v>
      </c>
    </row>
    <row r="1191" spans="1:13" ht="63">
      <c r="A1191" s="24">
        <v>742</v>
      </c>
      <c r="B1191" s="611" t="s">
        <v>1034</v>
      </c>
      <c r="C1191" s="24" t="s">
        <v>1</v>
      </c>
      <c r="D1191" s="24"/>
      <c r="E1191" s="218" t="s">
        <v>1032</v>
      </c>
      <c r="F1191" s="152" t="s">
        <v>733</v>
      </c>
      <c r="G1191" s="152" t="s">
        <v>733</v>
      </c>
      <c r="H1191" s="152" t="s">
        <v>733</v>
      </c>
      <c r="I1191" s="27">
        <v>919.1</v>
      </c>
      <c r="J1191" s="27">
        <v>919.1</v>
      </c>
      <c r="K1191" s="27" t="s">
        <v>5</v>
      </c>
      <c r="L1191" s="24" t="s">
        <v>4</v>
      </c>
      <c r="M1191" s="65" t="s">
        <v>1595</v>
      </c>
    </row>
    <row r="1192" spans="1:13" ht="21.75" customHeight="1">
      <c r="A1192" s="118"/>
      <c r="B1192" s="118" t="s">
        <v>290</v>
      </c>
      <c r="C1192" s="118"/>
      <c r="D1192" s="118"/>
      <c r="E1192" s="118"/>
      <c r="F1192" s="118"/>
      <c r="G1192" s="118"/>
      <c r="H1192" s="118"/>
      <c r="I1192" s="132">
        <f>SUM(I1193:I1195)</f>
        <v>2358.7999999999997</v>
      </c>
      <c r="J1192" s="132">
        <f>SUM(J1193:J1195)</f>
        <v>2358.7999999999997</v>
      </c>
      <c r="K1192" s="133"/>
      <c r="L1192" s="133"/>
      <c r="M1192" s="123"/>
    </row>
    <row r="1193" spans="1:13" ht="15.75">
      <c r="A1193" s="118"/>
      <c r="B1193" s="118" t="s">
        <v>7</v>
      </c>
      <c r="C1193" s="118"/>
      <c r="D1193" s="118"/>
      <c r="E1193" s="118"/>
      <c r="F1193" s="118"/>
      <c r="G1193" s="118"/>
      <c r="H1193" s="118"/>
      <c r="I1193" s="132">
        <v>0</v>
      </c>
      <c r="J1193" s="132">
        <v>0</v>
      </c>
      <c r="K1193" s="133"/>
      <c r="L1193" s="133"/>
      <c r="M1193" s="123"/>
    </row>
    <row r="1194" spans="1:13" ht="15.75">
      <c r="A1194" s="118"/>
      <c r="B1194" s="118" t="s">
        <v>8</v>
      </c>
      <c r="C1194" s="118"/>
      <c r="D1194" s="118"/>
      <c r="E1194" s="118"/>
      <c r="F1194" s="118"/>
      <c r="G1194" s="118"/>
      <c r="H1194" s="118"/>
      <c r="I1194" s="132">
        <v>0</v>
      </c>
      <c r="J1194" s="132">
        <v>0</v>
      </c>
      <c r="K1194" s="122"/>
      <c r="L1194" s="122"/>
      <c r="M1194" s="122"/>
    </row>
    <row r="1195" spans="1:13" ht="15.75">
      <c r="A1195" s="118"/>
      <c r="B1195" s="118" t="s">
        <v>5</v>
      </c>
      <c r="C1195" s="118"/>
      <c r="D1195" s="118"/>
      <c r="E1195" s="118"/>
      <c r="F1195" s="118"/>
      <c r="G1195" s="118"/>
      <c r="H1195" s="118"/>
      <c r="I1195" s="132">
        <f>I1189+I1190+I1191</f>
        <v>2358.7999999999997</v>
      </c>
      <c r="J1195" s="132">
        <f>J1189+J1190+J1191</f>
        <v>2358.7999999999997</v>
      </c>
      <c r="K1195" s="122"/>
      <c r="L1195" s="122"/>
      <c r="M1195" s="122"/>
    </row>
    <row r="1196" spans="1:13" ht="15.75">
      <c r="A1196" s="24"/>
      <c r="B1196" s="706" t="s">
        <v>303</v>
      </c>
      <c r="C1196" s="706"/>
      <c r="D1196" s="706"/>
      <c r="E1196" s="706"/>
      <c r="F1196" s="706"/>
      <c r="G1196" s="706"/>
      <c r="H1196" s="706"/>
      <c r="I1196" s="706"/>
      <c r="J1196" s="706"/>
      <c r="K1196" s="706"/>
      <c r="L1196" s="706"/>
      <c r="M1196" s="52"/>
    </row>
    <row r="1197" spans="1:13" ht="47.25">
      <c r="A1197" s="24">
        <v>745</v>
      </c>
      <c r="B1197" s="536" t="s">
        <v>1035</v>
      </c>
      <c r="C1197" s="524" t="s">
        <v>1</v>
      </c>
      <c r="D1197" s="524"/>
      <c r="E1197" s="535" t="s">
        <v>672</v>
      </c>
      <c r="F1197" s="537" t="s">
        <v>733</v>
      </c>
      <c r="G1197" s="537" t="s">
        <v>733</v>
      </c>
      <c r="H1197" s="537" t="s">
        <v>733</v>
      </c>
      <c r="I1197" s="402">
        <v>79.9</v>
      </c>
      <c r="J1197" s="402">
        <v>79.9</v>
      </c>
      <c r="K1197" s="538" t="s">
        <v>8</v>
      </c>
      <c r="L1197" s="539"/>
      <c r="M1197" s="540" t="s">
        <v>1596</v>
      </c>
    </row>
    <row r="1198" spans="1:13" ht="31.5">
      <c r="A1198" s="118"/>
      <c r="B1198" s="118" t="s">
        <v>304</v>
      </c>
      <c r="C1198" s="118"/>
      <c r="D1198" s="118"/>
      <c r="E1198" s="118"/>
      <c r="F1198" s="118"/>
      <c r="G1198" s="118"/>
      <c r="H1198" s="118"/>
      <c r="I1198" s="132">
        <f>SUM(I1199:I1201)</f>
        <v>79.9</v>
      </c>
      <c r="J1198" s="132">
        <f>SUM(J1199:J1201)</f>
        <v>79.9</v>
      </c>
      <c r="K1198" s="133"/>
      <c r="L1198" s="133"/>
      <c r="M1198" s="123"/>
    </row>
    <row r="1199" spans="1:13" ht="15.75">
      <c r="A1199" s="118"/>
      <c r="B1199" s="118" t="s">
        <v>7</v>
      </c>
      <c r="C1199" s="118"/>
      <c r="D1199" s="118"/>
      <c r="E1199" s="118"/>
      <c r="F1199" s="118"/>
      <c r="G1199" s="118"/>
      <c r="H1199" s="118"/>
      <c r="I1199" s="132">
        <v>0</v>
      </c>
      <c r="J1199" s="132">
        <v>0</v>
      </c>
      <c r="K1199" s="133"/>
      <c r="L1199" s="133"/>
      <c r="M1199" s="123"/>
    </row>
    <row r="1200" spans="1:13" ht="15.75">
      <c r="A1200" s="118"/>
      <c r="B1200" s="118" t="s">
        <v>8</v>
      </c>
      <c r="C1200" s="118"/>
      <c r="D1200" s="118"/>
      <c r="E1200" s="118"/>
      <c r="F1200" s="118"/>
      <c r="G1200" s="118"/>
      <c r="H1200" s="118"/>
      <c r="I1200" s="132">
        <f>I1197</f>
        <v>79.9</v>
      </c>
      <c r="J1200" s="132">
        <f>J1197</f>
        <v>79.9</v>
      </c>
      <c r="K1200" s="122"/>
      <c r="L1200" s="122"/>
      <c r="M1200" s="122"/>
    </row>
    <row r="1201" spans="1:13" ht="15.75">
      <c r="A1201" s="118"/>
      <c r="B1201" s="118" t="s">
        <v>5</v>
      </c>
      <c r="C1201" s="118"/>
      <c r="D1201" s="118"/>
      <c r="E1201" s="118"/>
      <c r="F1201" s="118"/>
      <c r="G1201" s="118"/>
      <c r="H1201" s="118"/>
      <c r="I1201" s="132">
        <v>0</v>
      </c>
      <c r="J1201" s="132">
        <v>0</v>
      </c>
      <c r="K1201" s="122"/>
      <c r="L1201" s="122"/>
      <c r="M1201" s="122"/>
    </row>
    <row r="1202" spans="1:13" ht="15.75">
      <c r="A1202" s="24"/>
      <c r="B1202" s="900" t="s">
        <v>321</v>
      </c>
      <c r="C1202" s="900"/>
      <c r="D1202" s="900"/>
      <c r="E1202" s="900"/>
      <c r="F1202" s="900"/>
      <c r="G1202" s="900"/>
      <c r="H1202" s="900"/>
      <c r="I1202" s="900"/>
      <c r="J1202" s="900"/>
      <c r="K1202" s="900"/>
      <c r="L1202" s="900"/>
      <c r="M1202" s="52"/>
    </row>
    <row r="1203" spans="1:13" ht="47.25">
      <c r="A1203" s="24"/>
      <c r="B1203" s="85" t="s">
        <v>1036</v>
      </c>
      <c r="C1203" s="24" t="s">
        <v>1</v>
      </c>
      <c r="D1203" s="24"/>
      <c r="E1203" s="218" t="s">
        <v>347</v>
      </c>
      <c r="F1203" s="152" t="s">
        <v>733</v>
      </c>
      <c r="G1203" s="152" t="s">
        <v>733</v>
      </c>
      <c r="H1203" s="152" t="s">
        <v>733</v>
      </c>
      <c r="I1203" s="27">
        <v>1180.9</v>
      </c>
      <c r="J1203" s="27">
        <v>1180.9</v>
      </c>
      <c r="K1203" s="27" t="s">
        <v>5</v>
      </c>
      <c r="L1203" s="24"/>
      <c r="M1203" s="65" t="s">
        <v>1597</v>
      </c>
    </row>
    <row r="1204" spans="1:13" ht="47.25">
      <c r="A1204" s="24"/>
      <c r="B1204" s="85" t="s">
        <v>1037</v>
      </c>
      <c r="C1204" s="24" t="s">
        <v>1</v>
      </c>
      <c r="D1204" s="24"/>
      <c r="E1204" s="218" t="s">
        <v>347</v>
      </c>
      <c r="F1204" s="152" t="s">
        <v>733</v>
      </c>
      <c r="G1204" s="152" t="s">
        <v>733</v>
      </c>
      <c r="H1204" s="152" t="s">
        <v>733</v>
      </c>
      <c r="I1204" s="27">
        <v>977.1</v>
      </c>
      <c r="J1204" s="27">
        <v>977.1</v>
      </c>
      <c r="K1204" s="27" t="s">
        <v>5</v>
      </c>
      <c r="L1204" s="24"/>
      <c r="M1204" s="37" t="s">
        <v>1598</v>
      </c>
    </row>
    <row r="1205" spans="1:13" ht="63">
      <c r="A1205" s="24"/>
      <c r="B1205" s="85" t="s">
        <v>1038</v>
      </c>
      <c r="C1205" s="24" t="s">
        <v>1</v>
      </c>
      <c r="D1205" s="24"/>
      <c r="E1205" s="218" t="s">
        <v>347</v>
      </c>
      <c r="F1205" s="152" t="s">
        <v>733</v>
      </c>
      <c r="G1205" s="152" t="s">
        <v>733</v>
      </c>
      <c r="H1205" s="152" t="s">
        <v>733</v>
      </c>
      <c r="I1205" s="27">
        <v>988.1</v>
      </c>
      <c r="J1205" s="27">
        <v>988.1</v>
      </c>
      <c r="K1205" s="27" t="s">
        <v>5</v>
      </c>
      <c r="L1205" s="24"/>
      <c r="M1205" s="37" t="s">
        <v>1599</v>
      </c>
    </row>
    <row r="1206" spans="1:13" ht="47.25">
      <c r="A1206" s="24">
        <v>751</v>
      </c>
      <c r="B1206" s="35" t="s">
        <v>1039</v>
      </c>
      <c r="C1206" s="24" t="s">
        <v>1</v>
      </c>
      <c r="D1206" s="24"/>
      <c r="E1206" s="218" t="s">
        <v>358</v>
      </c>
      <c r="F1206" s="152" t="s">
        <v>733</v>
      </c>
      <c r="G1206" s="152" t="s">
        <v>733</v>
      </c>
      <c r="H1206" s="152" t="s">
        <v>733</v>
      </c>
      <c r="I1206" s="27">
        <v>4.6</v>
      </c>
      <c r="J1206" s="93">
        <v>3.8</v>
      </c>
      <c r="K1206" s="27" t="s">
        <v>8</v>
      </c>
      <c r="L1206" s="24"/>
      <c r="M1206" s="37" t="s">
        <v>1652</v>
      </c>
    </row>
    <row r="1207" spans="1:13" ht="66" customHeight="1">
      <c r="A1207" s="24">
        <v>752</v>
      </c>
      <c r="B1207" s="35" t="s">
        <v>946</v>
      </c>
      <c r="C1207" s="24" t="s">
        <v>1</v>
      </c>
      <c r="D1207" s="24"/>
      <c r="E1207" s="218" t="s">
        <v>653</v>
      </c>
      <c r="F1207" s="152" t="s">
        <v>733</v>
      </c>
      <c r="G1207" s="152" t="s">
        <v>733</v>
      </c>
      <c r="H1207" s="152" t="s">
        <v>733</v>
      </c>
      <c r="I1207" s="609">
        <v>27.1</v>
      </c>
      <c r="J1207" s="93">
        <v>21.6</v>
      </c>
      <c r="K1207" s="27" t="s">
        <v>8</v>
      </c>
      <c r="L1207" s="24"/>
      <c r="M1207" s="37" t="s">
        <v>1600</v>
      </c>
    </row>
    <row r="1208" spans="1:13" ht="15.75">
      <c r="A1208" s="226"/>
      <c r="B1208" s="226" t="s">
        <v>293</v>
      </c>
      <c r="C1208" s="226"/>
      <c r="D1208" s="226"/>
      <c r="E1208" s="226"/>
      <c r="F1208" s="226"/>
      <c r="G1208" s="226"/>
      <c r="H1208" s="226"/>
      <c r="I1208" s="132">
        <f>SUM(I1209:I1211)</f>
        <v>3177.7999999999997</v>
      </c>
      <c r="J1208" s="132">
        <f>SUM(J1209:J1211)</f>
        <v>3171.5</v>
      </c>
      <c r="K1208" s="133"/>
      <c r="L1208" s="122"/>
      <c r="M1208" s="122"/>
    </row>
    <row r="1209" spans="1:13" ht="15.75">
      <c r="A1209" s="226"/>
      <c r="B1209" s="226" t="s">
        <v>7</v>
      </c>
      <c r="C1209" s="226"/>
      <c r="D1209" s="226"/>
      <c r="E1209" s="226"/>
      <c r="F1209" s="226"/>
      <c r="G1209" s="226"/>
      <c r="H1209" s="226"/>
      <c r="I1209" s="132">
        <f>0</f>
        <v>0</v>
      </c>
      <c r="J1209" s="132">
        <f>0</f>
        <v>0</v>
      </c>
      <c r="K1209" s="122"/>
      <c r="L1209" s="133"/>
      <c r="M1209" s="123"/>
    </row>
    <row r="1210" spans="1:13" ht="15.75">
      <c r="A1210" s="226"/>
      <c r="B1210" s="226" t="s">
        <v>8</v>
      </c>
      <c r="C1210" s="226"/>
      <c r="D1210" s="226"/>
      <c r="E1210" s="226"/>
      <c r="F1210" s="226"/>
      <c r="G1210" s="226"/>
      <c r="H1210" s="226"/>
      <c r="I1210" s="132">
        <f>I1206+I1207</f>
        <v>31.700000000000003</v>
      </c>
      <c r="J1210" s="132">
        <f>J1206+J1207</f>
        <v>25.400000000000002</v>
      </c>
      <c r="K1210" s="122"/>
      <c r="L1210" s="133"/>
      <c r="M1210" s="123"/>
    </row>
    <row r="1211" spans="1:13" ht="15.75">
      <c r="A1211" s="226"/>
      <c r="B1211" s="226" t="s">
        <v>5</v>
      </c>
      <c r="C1211" s="226"/>
      <c r="D1211" s="226"/>
      <c r="E1211" s="226"/>
      <c r="F1211" s="226"/>
      <c r="G1211" s="226"/>
      <c r="H1211" s="226"/>
      <c r="I1211" s="132">
        <f>I1203+I1204+I1205</f>
        <v>3146.1</v>
      </c>
      <c r="J1211" s="132">
        <f>J1203+J1204+J1205</f>
        <v>3146.1</v>
      </c>
      <c r="K1211" s="122"/>
      <c r="L1211" s="122"/>
      <c r="M1211" s="122"/>
    </row>
    <row r="1212" spans="1:13" ht="15.75">
      <c r="A1212" s="24"/>
      <c r="B1212" s="900" t="s">
        <v>328</v>
      </c>
      <c r="C1212" s="900"/>
      <c r="D1212" s="900"/>
      <c r="E1212" s="900"/>
      <c r="F1212" s="900"/>
      <c r="G1212" s="900"/>
      <c r="H1212" s="900"/>
      <c r="I1212" s="900"/>
      <c r="J1212" s="900"/>
      <c r="K1212" s="900"/>
      <c r="L1212" s="900"/>
      <c r="M1212" s="52"/>
    </row>
    <row r="1213" spans="1:13" ht="47.25">
      <c r="A1213" s="24"/>
      <c r="B1213" s="99" t="s">
        <v>1601</v>
      </c>
      <c r="C1213" s="24" t="s">
        <v>1</v>
      </c>
      <c r="D1213" s="24"/>
      <c r="E1213" s="218" t="s">
        <v>680</v>
      </c>
      <c r="F1213" s="152" t="s">
        <v>733</v>
      </c>
      <c r="G1213" s="152" t="s">
        <v>733</v>
      </c>
      <c r="H1213" s="152" t="s">
        <v>733</v>
      </c>
      <c r="I1213" s="609">
        <v>12.3</v>
      </c>
      <c r="J1213" s="609">
        <v>12.3</v>
      </c>
      <c r="K1213" s="24" t="s">
        <v>7</v>
      </c>
      <c r="L1213" s="151"/>
      <c r="M1213" s="156" t="s">
        <v>1738</v>
      </c>
    </row>
    <row r="1214" spans="1:13" ht="47.25">
      <c r="A1214" s="24"/>
      <c r="B1214" s="85" t="s">
        <v>945</v>
      </c>
      <c r="C1214" s="24" t="s">
        <v>1</v>
      </c>
      <c r="D1214" s="24"/>
      <c r="E1214" s="218" t="s">
        <v>680</v>
      </c>
      <c r="F1214" s="152" t="s">
        <v>733</v>
      </c>
      <c r="G1214" s="152" t="s">
        <v>733</v>
      </c>
      <c r="H1214" s="152" t="s">
        <v>733</v>
      </c>
      <c r="I1214" s="152">
        <v>49.1</v>
      </c>
      <c r="J1214" s="152">
        <v>49.1</v>
      </c>
      <c r="K1214" s="24" t="s">
        <v>8</v>
      </c>
      <c r="L1214" s="151"/>
      <c r="M1214" s="156" t="s">
        <v>1602</v>
      </c>
    </row>
    <row r="1215" spans="1:13" ht="47.25">
      <c r="A1215" s="24"/>
      <c r="B1215" s="85" t="s">
        <v>1040</v>
      </c>
      <c r="C1215" s="24" t="s">
        <v>1</v>
      </c>
      <c r="D1215" s="24"/>
      <c r="E1215" s="218" t="s">
        <v>1041</v>
      </c>
      <c r="F1215" s="152" t="s">
        <v>733</v>
      </c>
      <c r="G1215" s="152" t="s">
        <v>733</v>
      </c>
      <c r="H1215" s="152" t="s">
        <v>733</v>
      </c>
      <c r="I1215" s="158">
        <v>32.3</v>
      </c>
      <c r="J1215" s="158">
        <v>32.3</v>
      </c>
      <c r="K1215" s="24" t="s">
        <v>8</v>
      </c>
      <c r="L1215" s="151"/>
      <c r="M1215" s="156" t="s">
        <v>1603</v>
      </c>
    </row>
    <row r="1216" spans="1:13" ht="47.25">
      <c r="A1216" s="24"/>
      <c r="B1216" s="85" t="s">
        <v>1042</v>
      </c>
      <c r="C1216" s="24" t="s">
        <v>1</v>
      </c>
      <c r="D1216" s="24"/>
      <c r="E1216" s="218" t="s">
        <v>1003</v>
      </c>
      <c r="F1216" s="152" t="s">
        <v>733</v>
      </c>
      <c r="G1216" s="152" t="s">
        <v>733</v>
      </c>
      <c r="H1216" s="152" t="s">
        <v>733</v>
      </c>
      <c r="I1216" s="158">
        <v>22.7</v>
      </c>
      <c r="J1216" s="158">
        <v>22.7</v>
      </c>
      <c r="K1216" s="24" t="s">
        <v>8</v>
      </c>
      <c r="L1216" s="151"/>
      <c r="M1216" s="156" t="s">
        <v>1604</v>
      </c>
    </row>
    <row r="1217" spans="1:13" ht="47.25">
      <c r="A1217" s="44"/>
      <c r="B1217" s="610" t="s">
        <v>1043</v>
      </c>
      <c r="C1217" s="44" t="s">
        <v>1</v>
      </c>
      <c r="D1217" s="44"/>
      <c r="E1217" s="586" t="s">
        <v>672</v>
      </c>
      <c r="F1217" s="165" t="s">
        <v>733</v>
      </c>
      <c r="G1217" s="165" t="s">
        <v>733</v>
      </c>
      <c r="H1217" s="165" t="s">
        <v>733</v>
      </c>
      <c r="I1217" s="158">
        <v>633.2</v>
      </c>
      <c r="J1217" s="158">
        <v>633.2</v>
      </c>
      <c r="K1217" s="24" t="s">
        <v>7</v>
      </c>
      <c r="L1217" s="151"/>
      <c r="M1217" s="659" t="s">
        <v>1605</v>
      </c>
    </row>
    <row r="1218" spans="1:13" ht="15.75">
      <c r="A1218" s="226"/>
      <c r="B1218" s="226" t="s">
        <v>6</v>
      </c>
      <c r="C1218" s="226"/>
      <c r="D1218" s="226"/>
      <c r="E1218" s="226"/>
      <c r="F1218" s="226"/>
      <c r="G1218" s="226"/>
      <c r="H1218" s="226"/>
      <c r="I1218" s="132">
        <f>SUM(I1219:I1221)</f>
        <v>749.6</v>
      </c>
      <c r="J1218" s="132">
        <f>SUM(J1219:J1221)</f>
        <v>749.6</v>
      </c>
      <c r="K1218" s="133"/>
      <c r="L1218" s="122"/>
      <c r="M1218" s="122"/>
    </row>
    <row r="1219" spans="1:13" ht="15.75">
      <c r="A1219" s="226"/>
      <c r="B1219" s="226" t="s">
        <v>7</v>
      </c>
      <c r="C1219" s="226"/>
      <c r="D1219" s="226"/>
      <c r="E1219" s="226"/>
      <c r="F1219" s="226"/>
      <c r="G1219" s="226"/>
      <c r="H1219" s="226"/>
      <c r="I1219" s="132">
        <f>I1213+I1217</f>
        <v>645.5</v>
      </c>
      <c r="J1219" s="132">
        <f>J1213+J1217</f>
        <v>645.5</v>
      </c>
      <c r="K1219" s="122"/>
      <c r="L1219" s="133"/>
      <c r="M1219" s="123"/>
    </row>
    <row r="1220" spans="1:13" ht="15.75">
      <c r="A1220" s="226"/>
      <c r="B1220" s="226" t="s">
        <v>8</v>
      </c>
      <c r="C1220" s="226"/>
      <c r="D1220" s="226"/>
      <c r="E1220" s="226"/>
      <c r="F1220" s="226"/>
      <c r="G1220" s="226"/>
      <c r="H1220" s="226"/>
      <c r="I1220" s="132">
        <f>I1214+I1215+I1216</f>
        <v>104.10000000000001</v>
      </c>
      <c r="J1220" s="132">
        <f>J1214+J1215+J1216</f>
        <v>104.10000000000001</v>
      </c>
      <c r="K1220" s="122"/>
      <c r="L1220" s="133"/>
      <c r="M1220" s="123"/>
    </row>
    <row r="1221" spans="1:13" ht="15.75">
      <c r="A1221" s="226"/>
      <c r="B1221" s="226" t="s">
        <v>5</v>
      </c>
      <c r="C1221" s="226"/>
      <c r="D1221" s="226"/>
      <c r="E1221" s="226"/>
      <c r="F1221" s="226"/>
      <c r="G1221" s="226"/>
      <c r="H1221" s="226"/>
      <c r="I1221" s="132">
        <v>0</v>
      </c>
      <c r="J1221" s="132">
        <v>0</v>
      </c>
      <c r="K1221" s="122"/>
      <c r="L1221" s="122"/>
      <c r="M1221" s="122"/>
    </row>
    <row r="1222" spans="1:13" ht="21.75" customHeight="1">
      <c r="A1222" s="191"/>
      <c r="B1222" s="191" t="s">
        <v>361</v>
      </c>
      <c r="C1222" s="191"/>
      <c r="D1222" s="191"/>
      <c r="E1222" s="191"/>
      <c r="F1222" s="191"/>
      <c r="G1222" s="191"/>
      <c r="H1222" s="191"/>
      <c r="I1222" s="302">
        <f>SUM(I1223:I1225)</f>
        <v>6385.099999999999</v>
      </c>
      <c r="J1222" s="302">
        <f>SUM(J1223:J1225)</f>
        <v>6378.799999999999</v>
      </c>
      <c r="K1222" s="305"/>
      <c r="L1222" s="305"/>
      <c r="M1222" s="189"/>
    </row>
    <row r="1223" spans="1:13" ht="20.25" customHeight="1">
      <c r="A1223" s="191"/>
      <c r="B1223" s="191" t="s">
        <v>7</v>
      </c>
      <c r="C1223" s="191"/>
      <c r="D1223" s="191"/>
      <c r="E1223" s="191"/>
      <c r="F1223" s="191"/>
      <c r="G1223" s="191"/>
      <c r="H1223" s="191"/>
      <c r="I1223" s="302">
        <f aca="true" t="shared" si="9" ref="I1223:J1225">I1185+I1193+I1199+I1209+I1219</f>
        <v>645.5</v>
      </c>
      <c r="J1223" s="302">
        <f t="shared" si="9"/>
        <v>645.5</v>
      </c>
      <c r="K1223" s="305"/>
      <c r="L1223" s="305"/>
      <c r="M1223" s="189"/>
    </row>
    <row r="1224" spans="1:13" ht="21.75" customHeight="1">
      <c r="A1224" s="191"/>
      <c r="B1224" s="191" t="s">
        <v>8</v>
      </c>
      <c r="C1224" s="191"/>
      <c r="D1224" s="191"/>
      <c r="E1224" s="191"/>
      <c r="F1224" s="191"/>
      <c r="G1224" s="191"/>
      <c r="H1224" s="191"/>
      <c r="I1224" s="302">
        <f t="shared" si="9"/>
        <v>234.70000000000005</v>
      </c>
      <c r="J1224" s="302">
        <f t="shared" si="9"/>
        <v>228.40000000000003</v>
      </c>
      <c r="K1224" s="305"/>
      <c r="L1224" s="305"/>
      <c r="M1224" s="189"/>
    </row>
    <row r="1225" spans="1:13" ht="21.75" customHeight="1">
      <c r="A1225" s="191"/>
      <c r="B1225" s="191" t="s">
        <v>5</v>
      </c>
      <c r="C1225" s="191"/>
      <c r="D1225" s="191"/>
      <c r="E1225" s="191"/>
      <c r="F1225" s="191"/>
      <c r="G1225" s="191"/>
      <c r="H1225" s="191"/>
      <c r="I1225" s="302">
        <f t="shared" si="9"/>
        <v>5504.9</v>
      </c>
      <c r="J1225" s="302">
        <f t="shared" si="9"/>
        <v>5504.9</v>
      </c>
      <c r="K1225" s="303"/>
      <c r="L1225" s="303"/>
      <c r="M1225" s="188"/>
    </row>
    <row r="1226" spans="1:13" ht="18.75" customHeight="1">
      <c r="A1226" s="24"/>
      <c r="B1226" s="933" t="s">
        <v>362</v>
      </c>
      <c r="C1226" s="933"/>
      <c r="D1226" s="933"/>
      <c r="E1226" s="933"/>
      <c r="F1226" s="933"/>
      <c r="G1226" s="933"/>
      <c r="H1226" s="933"/>
      <c r="I1226" s="933"/>
      <c r="J1226" s="933"/>
      <c r="K1226" s="279"/>
      <c r="L1226" s="279"/>
      <c r="M1226" s="42"/>
    </row>
    <row r="1227" spans="1:13" ht="18.75" customHeight="1">
      <c r="A1227" s="33"/>
      <c r="B1227" s="723" t="s">
        <v>791</v>
      </c>
      <c r="C1227" s="723"/>
      <c r="D1227" s="723"/>
      <c r="E1227" s="723"/>
      <c r="F1227" s="723"/>
      <c r="G1227" s="723"/>
      <c r="H1227" s="723"/>
      <c r="I1227" s="723"/>
      <c r="J1227" s="723"/>
      <c r="K1227" s="91"/>
      <c r="L1227" s="91"/>
      <c r="M1227" s="42"/>
    </row>
    <row r="1228" spans="1:13" ht="78.75">
      <c r="A1228" s="24">
        <v>785</v>
      </c>
      <c r="B1228" s="154" t="s">
        <v>1044</v>
      </c>
      <c r="C1228" s="24" t="s">
        <v>11</v>
      </c>
      <c r="D1228" s="24"/>
      <c r="E1228" s="152" t="s">
        <v>1045</v>
      </c>
      <c r="F1228" s="152"/>
      <c r="G1228" s="152"/>
      <c r="H1228" s="724" t="s">
        <v>330</v>
      </c>
      <c r="I1228" s="725"/>
      <c r="J1228" s="725"/>
      <c r="K1228" s="725"/>
      <c r="L1228" s="726"/>
      <c r="M1228" s="662" t="s">
        <v>1739</v>
      </c>
    </row>
    <row r="1229" spans="1:13" ht="47.25" customHeight="1">
      <c r="A1229" s="24">
        <v>786</v>
      </c>
      <c r="B1229" s="154" t="s">
        <v>366</v>
      </c>
      <c r="C1229" s="24" t="s">
        <v>367</v>
      </c>
      <c r="D1229" s="24"/>
      <c r="E1229" s="152" t="s">
        <v>368</v>
      </c>
      <c r="F1229" s="152"/>
      <c r="G1229" s="152"/>
      <c r="H1229" s="724" t="s">
        <v>330</v>
      </c>
      <c r="I1229" s="725"/>
      <c r="J1229" s="725"/>
      <c r="K1229" s="725"/>
      <c r="L1229" s="726"/>
      <c r="M1229" s="662" t="s">
        <v>1606</v>
      </c>
    </row>
    <row r="1230" spans="1:13" ht="63">
      <c r="A1230" s="24">
        <v>787</v>
      </c>
      <c r="B1230" s="154" t="s">
        <v>1046</v>
      </c>
      <c r="C1230" s="24" t="s">
        <v>1</v>
      </c>
      <c r="D1230" s="24"/>
      <c r="E1230" s="152" t="s">
        <v>345</v>
      </c>
      <c r="F1230" s="152"/>
      <c r="G1230" s="152"/>
      <c r="H1230" s="152"/>
      <c r="I1230" s="27">
        <v>0</v>
      </c>
      <c r="J1230" s="27">
        <v>0</v>
      </c>
      <c r="K1230" s="27" t="s">
        <v>7</v>
      </c>
      <c r="L1230" s="24" t="s">
        <v>4</v>
      </c>
      <c r="M1230" s="662" t="s">
        <v>1607</v>
      </c>
    </row>
    <row r="1231" spans="1:13" ht="15.75">
      <c r="A1231" s="118"/>
      <c r="B1231" s="118" t="s">
        <v>6</v>
      </c>
      <c r="C1231" s="118"/>
      <c r="D1231" s="118"/>
      <c r="E1231" s="118"/>
      <c r="F1231" s="118"/>
      <c r="G1231" s="118"/>
      <c r="H1231" s="118"/>
      <c r="I1231" s="118">
        <f>SUM(I1232:I1234)</f>
        <v>0</v>
      </c>
      <c r="J1231" s="132">
        <f>SUM(J1232:J1234)</f>
        <v>0</v>
      </c>
      <c r="K1231" s="133"/>
      <c r="L1231" s="133"/>
      <c r="M1231" s="123"/>
    </row>
    <row r="1232" spans="1:13" ht="15.75">
      <c r="A1232" s="118"/>
      <c r="B1232" s="118" t="s">
        <v>7</v>
      </c>
      <c r="C1232" s="118"/>
      <c r="D1232" s="118"/>
      <c r="E1232" s="118"/>
      <c r="F1232" s="118"/>
      <c r="G1232" s="118"/>
      <c r="H1232" s="118"/>
      <c r="I1232" s="135">
        <f>I1230</f>
        <v>0</v>
      </c>
      <c r="J1232" s="135">
        <f>J1230</f>
        <v>0</v>
      </c>
      <c r="K1232" s="133"/>
      <c r="L1232" s="133"/>
      <c r="M1232" s="123"/>
    </row>
    <row r="1233" spans="1:13" ht="15.75">
      <c r="A1233" s="118"/>
      <c r="B1233" s="118" t="s">
        <v>8</v>
      </c>
      <c r="C1233" s="118"/>
      <c r="D1233" s="118"/>
      <c r="E1233" s="118"/>
      <c r="F1233" s="118"/>
      <c r="G1233" s="118"/>
      <c r="H1233" s="118"/>
      <c r="I1233" s="118">
        <v>0</v>
      </c>
      <c r="J1233" s="132">
        <v>0</v>
      </c>
      <c r="K1233" s="133"/>
      <c r="L1233" s="133"/>
      <c r="M1233" s="123"/>
    </row>
    <row r="1234" spans="1:13" ht="15.75">
      <c r="A1234" s="118"/>
      <c r="B1234" s="118" t="s">
        <v>5</v>
      </c>
      <c r="C1234" s="118"/>
      <c r="D1234" s="118"/>
      <c r="E1234" s="118"/>
      <c r="F1234" s="118"/>
      <c r="G1234" s="118"/>
      <c r="H1234" s="118"/>
      <c r="I1234" s="118">
        <v>0</v>
      </c>
      <c r="J1234" s="132">
        <v>0</v>
      </c>
      <c r="K1234" s="133"/>
      <c r="L1234" s="133"/>
      <c r="M1234" s="123"/>
    </row>
    <row r="1235" spans="1:13" ht="21.75" customHeight="1">
      <c r="A1235" s="24"/>
      <c r="B1235" s="706" t="s">
        <v>289</v>
      </c>
      <c r="C1235" s="706"/>
      <c r="D1235" s="706"/>
      <c r="E1235" s="706"/>
      <c r="F1235" s="706"/>
      <c r="G1235" s="706"/>
      <c r="H1235" s="706"/>
      <c r="I1235" s="706"/>
      <c r="J1235" s="706"/>
      <c r="K1235" s="706"/>
      <c r="L1235" s="706"/>
      <c r="M1235" s="52"/>
    </row>
    <row r="1236" spans="1:13" ht="50.25" customHeight="1" hidden="1">
      <c r="A1236" s="24">
        <v>782</v>
      </c>
      <c r="B1236" s="85" t="s">
        <v>363</v>
      </c>
      <c r="C1236" s="24" t="s">
        <v>1</v>
      </c>
      <c r="D1236" s="24"/>
      <c r="E1236" s="152" t="s">
        <v>364</v>
      </c>
      <c r="F1236" s="152" t="s">
        <v>733</v>
      </c>
      <c r="G1236" s="152" t="s">
        <v>733</v>
      </c>
      <c r="H1236" s="152" t="s">
        <v>733</v>
      </c>
      <c r="I1236" s="660">
        <v>0</v>
      </c>
      <c r="J1236" s="660">
        <v>0</v>
      </c>
      <c r="K1236" s="27" t="s">
        <v>8</v>
      </c>
      <c r="L1236" s="584"/>
      <c r="M1236" s="661"/>
    </row>
    <row r="1237" spans="1:13" ht="55.5" customHeight="1">
      <c r="A1237" s="24"/>
      <c r="B1237" s="85" t="s">
        <v>1756</v>
      </c>
      <c r="C1237" s="24" t="s">
        <v>1</v>
      </c>
      <c r="D1237" s="24"/>
      <c r="E1237" s="152" t="s">
        <v>364</v>
      </c>
      <c r="F1237" s="152" t="s">
        <v>733</v>
      </c>
      <c r="G1237" s="152" t="s">
        <v>733</v>
      </c>
      <c r="H1237" s="152" t="s">
        <v>733</v>
      </c>
      <c r="I1237" s="660">
        <v>130</v>
      </c>
      <c r="J1237" s="660">
        <v>130</v>
      </c>
      <c r="K1237" s="27" t="s">
        <v>8</v>
      </c>
      <c r="L1237" s="584"/>
      <c r="M1237" s="661" t="s">
        <v>1608</v>
      </c>
    </row>
    <row r="1238" spans="1:13" ht="15.75">
      <c r="A1238" s="33"/>
      <c r="B1238" s="118" t="s">
        <v>290</v>
      </c>
      <c r="C1238" s="118"/>
      <c r="D1238" s="118"/>
      <c r="E1238" s="118"/>
      <c r="F1238" s="118"/>
      <c r="G1238" s="118"/>
      <c r="H1238" s="118"/>
      <c r="I1238" s="132">
        <f>SUM(I1239:I1241)</f>
        <v>130</v>
      </c>
      <c r="J1238" s="132">
        <f>SUM(J1239:J1241)</f>
        <v>0</v>
      </c>
      <c r="K1238" s="133"/>
      <c r="L1238" s="133"/>
      <c r="M1238" s="123"/>
    </row>
    <row r="1239" spans="1:13" ht="15.75">
      <c r="A1239" s="33"/>
      <c r="B1239" s="118" t="s">
        <v>7</v>
      </c>
      <c r="C1239" s="118"/>
      <c r="D1239" s="118"/>
      <c r="E1239" s="118"/>
      <c r="F1239" s="118"/>
      <c r="G1239" s="118"/>
      <c r="H1239" s="118"/>
      <c r="I1239" s="132">
        <v>0</v>
      </c>
      <c r="J1239" s="132">
        <v>0</v>
      </c>
      <c r="K1239" s="133"/>
      <c r="L1239" s="133"/>
      <c r="M1239" s="123"/>
    </row>
    <row r="1240" spans="1:13" ht="15.75">
      <c r="A1240" s="33"/>
      <c r="B1240" s="118" t="s">
        <v>8</v>
      </c>
      <c r="C1240" s="118"/>
      <c r="D1240" s="118"/>
      <c r="E1240" s="118"/>
      <c r="F1240" s="118"/>
      <c r="G1240" s="118"/>
      <c r="H1240" s="118"/>
      <c r="I1240" s="132">
        <f>I1236+I1237</f>
        <v>130</v>
      </c>
      <c r="J1240" s="132">
        <f>J1236</f>
        <v>0</v>
      </c>
      <c r="K1240" s="122"/>
      <c r="L1240" s="122"/>
      <c r="M1240" s="122"/>
    </row>
    <row r="1241" spans="1:13" ht="15.75">
      <c r="A1241" s="33"/>
      <c r="B1241" s="118" t="s">
        <v>5</v>
      </c>
      <c r="C1241" s="118"/>
      <c r="D1241" s="118"/>
      <c r="E1241" s="118"/>
      <c r="F1241" s="118"/>
      <c r="G1241" s="118"/>
      <c r="H1241" s="118"/>
      <c r="I1241" s="132">
        <v>0</v>
      </c>
      <c r="J1241" s="132">
        <v>0</v>
      </c>
      <c r="K1241" s="122"/>
      <c r="L1241" s="122"/>
      <c r="M1241" s="122"/>
    </row>
    <row r="1242" spans="1:13" ht="15.75">
      <c r="A1242" s="191"/>
      <c r="B1242" s="191" t="s">
        <v>800</v>
      </c>
      <c r="C1242" s="306"/>
      <c r="D1242" s="306"/>
      <c r="E1242" s="306"/>
      <c r="F1242" s="306"/>
      <c r="G1242" s="306"/>
      <c r="H1242" s="306"/>
      <c r="I1242" s="306">
        <f>I1243+I1244+I1245</f>
        <v>130</v>
      </c>
      <c r="J1242" s="306">
        <f>J1243+J1244+J1245</f>
        <v>0</v>
      </c>
      <c r="K1242" s="304"/>
      <c r="L1242" s="304"/>
      <c r="M1242" s="304"/>
    </row>
    <row r="1243" spans="1:13" ht="15.75">
      <c r="A1243" s="191"/>
      <c r="B1243" s="191" t="s">
        <v>7</v>
      </c>
      <c r="C1243" s="306"/>
      <c r="D1243" s="306"/>
      <c r="E1243" s="306"/>
      <c r="F1243" s="306"/>
      <c r="G1243" s="306"/>
      <c r="H1243" s="306"/>
      <c r="I1243" s="298">
        <f aca="true" t="shared" si="10" ref="I1243:J1245">I1232+I1239</f>
        <v>0</v>
      </c>
      <c r="J1243" s="298">
        <f t="shared" si="10"/>
        <v>0</v>
      </c>
      <c r="K1243" s="304"/>
      <c r="L1243" s="304"/>
      <c r="M1243" s="304"/>
    </row>
    <row r="1244" spans="1:13" ht="15.75">
      <c r="A1244" s="191"/>
      <c r="B1244" s="191" t="s">
        <v>8</v>
      </c>
      <c r="C1244" s="306"/>
      <c r="D1244" s="306"/>
      <c r="E1244" s="306"/>
      <c r="F1244" s="306"/>
      <c r="G1244" s="306"/>
      <c r="H1244" s="306"/>
      <c r="I1244" s="302">
        <f t="shared" si="10"/>
        <v>130</v>
      </c>
      <c r="J1244" s="302">
        <f t="shared" si="10"/>
        <v>0</v>
      </c>
      <c r="K1244" s="304"/>
      <c r="L1244" s="304"/>
      <c r="M1244" s="304"/>
    </row>
    <row r="1245" spans="1:13" ht="15.75">
      <c r="A1245" s="191"/>
      <c r="B1245" s="191" t="s">
        <v>5</v>
      </c>
      <c r="C1245" s="306"/>
      <c r="D1245" s="306"/>
      <c r="E1245" s="306"/>
      <c r="F1245" s="306"/>
      <c r="G1245" s="306"/>
      <c r="H1245" s="306"/>
      <c r="I1245" s="302">
        <f t="shared" si="10"/>
        <v>0</v>
      </c>
      <c r="J1245" s="302">
        <f t="shared" si="10"/>
        <v>0</v>
      </c>
      <c r="K1245" s="304"/>
      <c r="L1245" s="304"/>
      <c r="M1245" s="307"/>
    </row>
    <row r="1246" spans="1:13" ht="24" customHeight="1">
      <c r="A1246" s="260"/>
      <c r="B1246" s="260" t="s">
        <v>1047</v>
      </c>
      <c r="C1246" s="260"/>
      <c r="D1246" s="260"/>
      <c r="E1246" s="260"/>
      <c r="F1246" s="260"/>
      <c r="G1246" s="260"/>
      <c r="H1246" s="260"/>
      <c r="I1246" s="262">
        <f>SUM(I1247:I1249)</f>
        <v>13891.708</v>
      </c>
      <c r="J1246" s="262">
        <f>SUM(J1247:J1249)</f>
        <v>13753.408000000001</v>
      </c>
      <c r="K1246" s="263"/>
      <c r="L1246" s="263"/>
      <c r="M1246" s="259"/>
    </row>
    <row r="1247" spans="1:13" ht="21.75" customHeight="1">
      <c r="A1247" s="260"/>
      <c r="B1247" s="260" t="s">
        <v>7</v>
      </c>
      <c r="C1247" s="260"/>
      <c r="D1247" s="260"/>
      <c r="E1247" s="260"/>
      <c r="F1247" s="260"/>
      <c r="G1247" s="260"/>
      <c r="H1247" s="260"/>
      <c r="I1247" s="262">
        <f aca="true" t="shared" si="11" ref="I1247:J1249">I1135+I1178+I1223+I1243</f>
        <v>6533.408000000001</v>
      </c>
      <c r="J1247" s="262">
        <f t="shared" si="11"/>
        <v>6533.408000000001</v>
      </c>
      <c r="K1247" s="263"/>
      <c r="L1247" s="263"/>
      <c r="M1247" s="259"/>
    </row>
    <row r="1248" spans="1:13" ht="25.5" customHeight="1">
      <c r="A1248" s="260"/>
      <c r="B1248" s="260" t="s">
        <v>8</v>
      </c>
      <c r="C1248" s="260"/>
      <c r="D1248" s="260"/>
      <c r="E1248" s="260"/>
      <c r="F1248" s="260"/>
      <c r="G1248" s="260"/>
      <c r="H1248" s="260"/>
      <c r="I1248" s="262">
        <f t="shared" si="11"/>
        <v>1853.4</v>
      </c>
      <c r="J1248" s="262">
        <f t="shared" si="11"/>
        <v>1715.1000000000001</v>
      </c>
      <c r="K1248" s="642"/>
      <c r="L1248" s="263"/>
      <c r="M1248" s="259"/>
    </row>
    <row r="1249" spans="1:13" ht="25.5" customHeight="1">
      <c r="A1249" s="260"/>
      <c r="B1249" s="260" t="s">
        <v>5</v>
      </c>
      <c r="C1249" s="260"/>
      <c r="D1249" s="260"/>
      <c r="E1249" s="260"/>
      <c r="F1249" s="260"/>
      <c r="G1249" s="260"/>
      <c r="H1249" s="260"/>
      <c r="I1249" s="262">
        <f t="shared" si="11"/>
        <v>5504.9</v>
      </c>
      <c r="J1249" s="262">
        <f t="shared" si="11"/>
        <v>5504.9</v>
      </c>
      <c r="K1249" s="263"/>
      <c r="L1249" s="263"/>
      <c r="M1249" s="259"/>
    </row>
    <row r="1250" spans="1:13" ht="25.5" customHeight="1">
      <c r="A1250" s="268"/>
      <c r="B1250" s="268" t="s">
        <v>646</v>
      </c>
      <c r="C1250" s="268"/>
      <c r="D1250" s="268"/>
      <c r="E1250" s="268"/>
      <c r="F1250" s="269"/>
      <c r="G1250" s="268"/>
      <c r="H1250" s="268"/>
      <c r="I1250" s="269">
        <f>SUM(I1251:I1253)</f>
        <v>51178.140999999996</v>
      </c>
      <c r="J1250" s="269">
        <f>SUM(J1251:J1253)</f>
        <v>51031.87500000001</v>
      </c>
      <c r="K1250" s="270"/>
      <c r="L1250" s="270"/>
      <c r="M1250" s="271"/>
    </row>
    <row r="1251" spans="1:13" ht="25.5" customHeight="1">
      <c r="A1251" s="268"/>
      <c r="B1251" s="268" t="s">
        <v>7</v>
      </c>
      <c r="C1251" s="268"/>
      <c r="D1251" s="268"/>
      <c r="E1251" s="268"/>
      <c r="F1251" s="269"/>
      <c r="G1251" s="268"/>
      <c r="H1251" s="268"/>
      <c r="I1251" s="269">
        <f>I877+I945+I1044+I1247</f>
        <v>27532.208</v>
      </c>
      <c r="J1251" s="269">
        <f>J877+J945+J1044+J1247</f>
        <v>27416.675000000003</v>
      </c>
      <c r="K1251" s="270"/>
      <c r="L1251" s="270"/>
      <c r="M1251" s="271"/>
    </row>
    <row r="1252" spans="1:13" ht="25.5" customHeight="1">
      <c r="A1252" s="268"/>
      <c r="B1252" s="268" t="s">
        <v>8</v>
      </c>
      <c r="C1252" s="268"/>
      <c r="D1252" s="268"/>
      <c r="E1252" s="268"/>
      <c r="F1252" s="269"/>
      <c r="G1252" s="268"/>
      <c r="H1252" s="268"/>
      <c r="I1252" s="269">
        <f>I878+I946+I1045+I1248</f>
        <v>14040.033</v>
      </c>
      <c r="J1252" s="269">
        <f>J878+J946+J1045+J1248</f>
        <v>14009.300000000001</v>
      </c>
      <c r="K1252" s="269"/>
      <c r="L1252" s="270"/>
      <c r="M1252" s="271"/>
    </row>
    <row r="1253" spans="1:13" ht="25.5" customHeight="1">
      <c r="A1253" s="268"/>
      <c r="B1253" s="268" t="s">
        <v>5</v>
      </c>
      <c r="C1253" s="268"/>
      <c r="D1253" s="268"/>
      <c r="E1253" s="268"/>
      <c r="F1253" s="269"/>
      <c r="G1253" s="268"/>
      <c r="H1253" s="268"/>
      <c r="I1253" s="269">
        <f>I947+I1046+I1249</f>
        <v>9605.9</v>
      </c>
      <c r="J1253" s="269">
        <f>J947+J1046+J1249</f>
        <v>9605.9</v>
      </c>
      <c r="K1253" s="270"/>
      <c r="L1253" s="270"/>
      <c r="M1253" s="271"/>
    </row>
    <row r="1254" spans="1:13" ht="22.5">
      <c r="A1254" s="33"/>
      <c r="B1254" s="930" t="s">
        <v>1609</v>
      </c>
      <c r="C1254" s="931"/>
      <c r="D1254" s="931"/>
      <c r="E1254" s="931"/>
      <c r="F1254" s="931"/>
      <c r="G1254" s="931"/>
      <c r="H1254" s="931"/>
      <c r="I1254" s="931"/>
      <c r="J1254" s="931"/>
      <c r="K1254" s="931"/>
      <c r="L1254" s="931"/>
      <c r="M1254" s="932"/>
    </row>
    <row r="1255" spans="1:13" ht="15.75">
      <c r="A1255" s="41"/>
      <c r="B1255" s="926" t="s">
        <v>401</v>
      </c>
      <c r="C1255" s="927"/>
      <c r="D1255" s="927"/>
      <c r="E1255" s="927"/>
      <c r="F1255" s="927"/>
      <c r="G1255" s="927"/>
      <c r="H1255" s="927"/>
      <c r="I1255" s="927"/>
      <c r="J1255" s="927"/>
      <c r="K1255" s="927"/>
      <c r="L1255" s="928"/>
      <c r="M1255" s="541"/>
    </row>
    <row r="1256" spans="1:13" ht="63">
      <c r="A1256" s="41"/>
      <c r="B1256" s="542" t="s">
        <v>402</v>
      </c>
      <c r="C1256" s="145" t="s">
        <v>193</v>
      </c>
      <c r="D1256" s="197" t="s">
        <v>4</v>
      </c>
      <c r="E1256" s="219" t="s">
        <v>403</v>
      </c>
      <c r="F1256" s="145" t="s">
        <v>4</v>
      </c>
      <c r="G1256" s="197"/>
      <c r="H1256" s="553" t="s">
        <v>4</v>
      </c>
      <c r="I1256" s="145" t="s">
        <v>733</v>
      </c>
      <c r="J1256" s="145" t="s">
        <v>733</v>
      </c>
      <c r="K1256" s="197" t="s">
        <v>733</v>
      </c>
      <c r="L1256" s="197" t="s">
        <v>733</v>
      </c>
      <c r="M1256" s="199" t="s">
        <v>1740</v>
      </c>
    </row>
    <row r="1257" spans="1:13" ht="31.5">
      <c r="A1257" s="47"/>
      <c r="B1257" s="542" t="s">
        <v>404</v>
      </c>
      <c r="C1257" s="145" t="s">
        <v>193</v>
      </c>
      <c r="D1257" s="197" t="s">
        <v>4</v>
      </c>
      <c r="E1257" s="219" t="s">
        <v>403</v>
      </c>
      <c r="F1257" s="145" t="s">
        <v>4</v>
      </c>
      <c r="G1257" s="197"/>
      <c r="H1257" s="553" t="s">
        <v>4</v>
      </c>
      <c r="I1257" s="145" t="s">
        <v>733</v>
      </c>
      <c r="J1257" s="145" t="s">
        <v>733</v>
      </c>
      <c r="K1257" s="197" t="s">
        <v>733</v>
      </c>
      <c r="L1257" s="197" t="s">
        <v>733</v>
      </c>
      <c r="M1257" s="199" t="s">
        <v>1740</v>
      </c>
    </row>
    <row r="1258" spans="1:13" ht="47.25">
      <c r="A1258" s="47"/>
      <c r="B1258" s="542" t="s">
        <v>405</v>
      </c>
      <c r="C1258" s="145" t="s">
        <v>193</v>
      </c>
      <c r="D1258" s="197" t="s">
        <v>4</v>
      </c>
      <c r="E1258" s="219" t="s">
        <v>403</v>
      </c>
      <c r="F1258" s="145" t="s">
        <v>4</v>
      </c>
      <c r="G1258" s="197"/>
      <c r="H1258" s="553" t="s">
        <v>4</v>
      </c>
      <c r="I1258" s="145" t="s">
        <v>733</v>
      </c>
      <c r="J1258" s="145" t="s">
        <v>733</v>
      </c>
      <c r="K1258" s="197" t="s">
        <v>733</v>
      </c>
      <c r="L1258" s="197" t="s">
        <v>733</v>
      </c>
      <c r="M1258" s="199" t="s">
        <v>1740</v>
      </c>
    </row>
    <row r="1259" spans="1:13" ht="78.75">
      <c r="A1259" s="47"/>
      <c r="B1259" s="542" t="s">
        <v>406</v>
      </c>
      <c r="C1259" s="145" t="s">
        <v>193</v>
      </c>
      <c r="D1259" s="197" t="s">
        <v>4</v>
      </c>
      <c r="E1259" s="219" t="s">
        <v>403</v>
      </c>
      <c r="F1259" s="145">
        <v>100.7</v>
      </c>
      <c r="G1259" s="663"/>
      <c r="H1259" s="208">
        <v>100.7</v>
      </c>
      <c r="I1259" s="145" t="s">
        <v>733</v>
      </c>
      <c r="J1259" s="145" t="s">
        <v>733</v>
      </c>
      <c r="K1259" s="197" t="s">
        <v>733</v>
      </c>
      <c r="L1259" s="197" t="s">
        <v>733</v>
      </c>
      <c r="M1259" s="199" t="s">
        <v>1610</v>
      </c>
    </row>
    <row r="1260" spans="1:13" ht="78.75">
      <c r="A1260" s="47"/>
      <c r="B1260" s="542" t="s">
        <v>407</v>
      </c>
      <c r="C1260" s="145" t="s">
        <v>193</v>
      </c>
      <c r="D1260" s="197" t="s">
        <v>4</v>
      </c>
      <c r="E1260" s="219" t="s">
        <v>403</v>
      </c>
      <c r="F1260" s="208">
        <v>10</v>
      </c>
      <c r="G1260" s="663"/>
      <c r="H1260" s="208">
        <v>13.8</v>
      </c>
      <c r="I1260" s="145" t="s">
        <v>733</v>
      </c>
      <c r="J1260" s="145" t="s">
        <v>733</v>
      </c>
      <c r="K1260" s="197" t="s">
        <v>733</v>
      </c>
      <c r="L1260" s="197" t="s">
        <v>733</v>
      </c>
      <c r="M1260" s="199" t="s">
        <v>1611</v>
      </c>
    </row>
    <row r="1261" spans="1:13" ht="47.25">
      <c r="A1261" s="47"/>
      <c r="B1261" s="542" t="s">
        <v>408</v>
      </c>
      <c r="C1261" s="145" t="s">
        <v>193</v>
      </c>
      <c r="D1261" s="197" t="s">
        <v>4</v>
      </c>
      <c r="E1261" s="219" t="s">
        <v>403</v>
      </c>
      <c r="F1261" s="145">
        <v>82.9</v>
      </c>
      <c r="G1261" s="663"/>
      <c r="H1261" s="208">
        <v>82.9</v>
      </c>
      <c r="I1261" s="145" t="s">
        <v>733</v>
      </c>
      <c r="J1261" s="145" t="s">
        <v>733</v>
      </c>
      <c r="K1261" s="197" t="s">
        <v>733</v>
      </c>
      <c r="L1261" s="197" t="s">
        <v>733</v>
      </c>
      <c r="M1261" s="199" t="s">
        <v>1612</v>
      </c>
    </row>
    <row r="1262" spans="1:13" ht="177.75" customHeight="1">
      <c r="A1262" s="47"/>
      <c r="B1262" s="542" t="s">
        <v>409</v>
      </c>
      <c r="C1262" s="145" t="s">
        <v>193</v>
      </c>
      <c r="D1262" s="197" t="s">
        <v>4</v>
      </c>
      <c r="E1262" s="219" t="s">
        <v>403</v>
      </c>
      <c r="F1262" s="145">
        <v>32.3</v>
      </c>
      <c r="G1262" s="663"/>
      <c r="H1262" s="208">
        <v>33.3</v>
      </c>
      <c r="I1262" s="145" t="s">
        <v>733</v>
      </c>
      <c r="J1262" s="145" t="s">
        <v>733</v>
      </c>
      <c r="K1262" s="197" t="s">
        <v>733</v>
      </c>
      <c r="L1262" s="197" t="s">
        <v>733</v>
      </c>
      <c r="M1262" s="199" t="s">
        <v>1655</v>
      </c>
    </row>
    <row r="1263" spans="1:13" ht="15.75">
      <c r="A1263" s="47"/>
      <c r="B1263" s="542" t="s">
        <v>410</v>
      </c>
      <c r="C1263" s="145"/>
      <c r="D1263" s="197" t="s">
        <v>4</v>
      </c>
      <c r="E1263" s="219" t="s">
        <v>403</v>
      </c>
      <c r="F1263" s="145"/>
      <c r="G1263" s="663"/>
      <c r="H1263" s="543"/>
      <c r="I1263" s="145" t="s">
        <v>733</v>
      </c>
      <c r="J1263" s="145" t="s">
        <v>733</v>
      </c>
      <c r="K1263" s="197" t="s">
        <v>733</v>
      </c>
      <c r="L1263" s="197" t="s">
        <v>733</v>
      </c>
      <c r="M1263" s="199"/>
    </row>
    <row r="1264" spans="1:13" ht="51" customHeight="1">
      <c r="A1264" s="47"/>
      <c r="B1264" s="542" t="s">
        <v>411</v>
      </c>
      <c r="C1264" s="145" t="s">
        <v>412</v>
      </c>
      <c r="D1264" s="197" t="s">
        <v>4</v>
      </c>
      <c r="E1264" s="219" t="s">
        <v>403</v>
      </c>
      <c r="F1264" s="145">
        <v>0.14</v>
      </c>
      <c r="G1264" s="663"/>
      <c r="H1264" s="543" t="s">
        <v>4</v>
      </c>
      <c r="I1264" s="145" t="s">
        <v>733</v>
      </c>
      <c r="J1264" s="145" t="s">
        <v>733</v>
      </c>
      <c r="K1264" s="197" t="s">
        <v>733</v>
      </c>
      <c r="L1264" s="197" t="s">
        <v>733</v>
      </c>
      <c r="M1264" s="199" t="s">
        <v>1613</v>
      </c>
    </row>
    <row r="1265" spans="1:13" ht="47.25">
      <c r="A1265" s="47"/>
      <c r="B1265" s="542" t="s">
        <v>413</v>
      </c>
      <c r="C1265" s="145" t="s">
        <v>412</v>
      </c>
      <c r="D1265" s="197" t="s">
        <v>4</v>
      </c>
      <c r="E1265" s="219" t="s">
        <v>403</v>
      </c>
      <c r="F1265" s="145">
        <v>0.37</v>
      </c>
      <c r="G1265" s="663"/>
      <c r="H1265" s="543" t="s">
        <v>4</v>
      </c>
      <c r="I1265" s="145" t="s">
        <v>733</v>
      </c>
      <c r="J1265" s="145" t="s">
        <v>733</v>
      </c>
      <c r="K1265" s="197" t="s">
        <v>733</v>
      </c>
      <c r="L1265" s="197" t="s">
        <v>733</v>
      </c>
      <c r="M1265" s="199" t="s">
        <v>1613</v>
      </c>
    </row>
    <row r="1266" spans="1:13" ht="47.25">
      <c r="A1266" s="47"/>
      <c r="B1266" s="542" t="s">
        <v>414</v>
      </c>
      <c r="C1266" s="145" t="s">
        <v>415</v>
      </c>
      <c r="D1266" s="197" t="s">
        <v>4</v>
      </c>
      <c r="E1266" s="219" t="s">
        <v>403</v>
      </c>
      <c r="F1266" s="145">
        <v>122.452</v>
      </c>
      <c r="G1266" s="663"/>
      <c r="H1266" s="544">
        <v>122.58</v>
      </c>
      <c r="I1266" s="145" t="s">
        <v>733</v>
      </c>
      <c r="J1266" s="145" t="s">
        <v>733</v>
      </c>
      <c r="K1266" s="197" t="s">
        <v>733</v>
      </c>
      <c r="L1266" s="197" t="s">
        <v>733</v>
      </c>
      <c r="M1266" s="199" t="s">
        <v>1656</v>
      </c>
    </row>
    <row r="1267" spans="1:13" ht="48.75" customHeight="1">
      <c r="A1267" s="47"/>
      <c r="B1267" s="542" t="s">
        <v>416</v>
      </c>
      <c r="C1267" s="145" t="s">
        <v>415</v>
      </c>
      <c r="D1267" s="197" t="s">
        <v>4</v>
      </c>
      <c r="E1267" s="219" t="s">
        <v>403</v>
      </c>
      <c r="F1267" s="145">
        <v>0</v>
      </c>
      <c r="G1267" s="663"/>
      <c r="H1267" s="543">
        <v>0</v>
      </c>
      <c r="I1267" s="145" t="s">
        <v>733</v>
      </c>
      <c r="J1267" s="145" t="s">
        <v>733</v>
      </c>
      <c r="K1267" s="197" t="s">
        <v>733</v>
      </c>
      <c r="L1267" s="197" t="s">
        <v>733</v>
      </c>
      <c r="M1267" s="199" t="s">
        <v>1741</v>
      </c>
    </row>
    <row r="1268" spans="1:13" ht="15.75">
      <c r="A1268" s="47"/>
      <c r="B1268" s="708" t="s">
        <v>3</v>
      </c>
      <c r="C1268" s="709"/>
      <c r="D1268" s="709"/>
      <c r="E1268" s="709"/>
      <c r="F1268" s="709"/>
      <c r="G1268" s="709"/>
      <c r="H1268" s="709"/>
      <c r="I1268" s="709"/>
      <c r="J1268" s="709"/>
      <c r="K1268" s="709"/>
      <c r="L1268" s="709"/>
      <c r="M1268" s="710"/>
    </row>
    <row r="1269" spans="1:13" ht="63">
      <c r="A1269" s="100"/>
      <c r="B1269" s="154" t="s">
        <v>417</v>
      </c>
      <c r="C1269" s="24" t="s">
        <v>1</v>
      </c>
      <c r="D1269" s="24"/>
      <c r="E1269" s="152" t="s">
        <v>403</v>
      </c>
      <c r="F1269" s="601" t="s">
        <v>733</v>
      </c>
      <c r="G1269" s="601" t="s">
        <v>733</v>
      </c>
      <c r="H1269" s="601" t="s">
        <v>733</v>
      </c>
      <c r="I1269" s="48">
        <v>19.81</v>
      </c>
      <c r="J1269" s="48">
        <v>19.8</v>
      </c>
      <c r="K1269" s="48" t="s">
        <v>8</v>
      </c>
      <c r="L1269" s="38" t="s">
        <v>1614</v>
      </c>
      <c r="M1269" s="694" t="s">
        <v>1615</v>
      </c>
    </row>
    <row r="1270" spans="1:13" ht="63">
      <c r="A1270" s="24"/>
      <c r="B1270" s="154" t="s">
        <v>418</v>
      </c>
      <c r="C1270" s="24" t="s">
        <v>1</v>
      </c>
      <c r="D1270" s="24"/>
      <c r="E1270" s="152" t="s">
        <v>403</v>
      </c>
      <c r="F1270" s="601" t="s">
        <v>733</v>
      </c>
      <c r="G1270" s="601" t="s">
        <v>733</v>
      </c>
      <c r="H1270" s="601" t="s">
        <v>733</v>
      </c>
      <c r="I1270" s="48">
        <v>19.8</v>
      </c>
      <c r="J1270" s="48">
        <v>19.7</v>
      </c>
      <c r="K1270" s="48" t="s">
        <v>8</v>
      </c>
      <c r="L1270" s="38" t="s">
        <v>1614</v>
      </c>
      <c r="M1270" s="929"/>
    </row>
    <row r="1271" spans="1:13" ht="31.5">
      <c r="A1271" s="44"/>
      <c r="B1271" s="154" t="s">
        <v>419</v>
      </c>
      <c r="C1271" s="24" t="s">
        <v>1</v>
      </c>
      <c r="D1271" s="24"/>
      <c r="E1271" s="152" t="s">
        <v>403</v>
      </c>
      <c r="F1271" s="601" t="s">
        <v>733</v>
      </c>
      <c r="G1271" s="601" t="s">
        <v>733</v>
      </c>
      <c r="H1271" s="601" t="s">
        <v>733</v>
      </c>
      <c r="I1271" s="48">
        <v>39.2</v>
      </c>
      <c r="J1271" s="48">
        <v>39.2</v>
      </c>
      <c r="K1271" s="48" t="s">
        <v>8</v>
      </c>
      <c r="L1271" s="38" t="s">
        <v>1614</v>
      </c>
      <c r="M1271" s="929"/>
    </row>
    <row r="1272" spans="1:13" ht="31.5">
      <c r="A1272" s="24"/>
      <c r="B1272" s="154" t="s">
        <v>420</v>
      </c>
      <c r="C1272" s="24" t="s">
        <v>1</v>
      </c>
      <c r="D1272" s="24"/>
      <c r="E1272" s="152" t="s">
        <v>403</v>
      </c>
      <c r="F1272" s="601" t="s">
        <v>733</v>
      </c>
      <c r="G1272" s="601" t="s">
        <v>733</v>
      </c>
      <c r="H1272" s="601" t="s">
        <v>733</v>
      </c>
      <c r="I1272" s="48">
        <v>36.05</v>
      </c>
      <c r="J1272" s="48">
        <v>36.05</v>
      </c>
      <c r="K1272" s="48" t="s">
        <v>8</v>
      </c>
      <c r="L1272" s="38" t="s">
        <v>1614</v>
      </c>
      <c r="M1272" s="929"/>
    </row>
    <row r="1273" spans="1:13" ht="31.5">
      <c r="A1273" s="44"/>
      <c r="B1273" s="154" t="s">
        <v>1048</v>
      </c>
      <c r="C1273" s="24" t="s">
        <v>1</v>
      </c>
      <c r="D1273" s="24"/>
      <c r="E1273" s="600" t="s">
        <v>403</v>
      </c>
      <c r="F1273" s="601" t="s">
        <v>733</v>
      </c>
      <c r="G1273" s="601" t="s">
        <v>733</v>
      </c>
      <c r="H1273" s="601" t="s">
        <v>733</v>
      </c>
      <c r="I1273" s="48">
        <v>43.2</v>
      </c>
      <c r="J1273" s="48">
        <v>42.56</v>
      </c>
      <c r="K1273" s="48" t="s">
        <v>8</v>
      </c>
      <c r="L1273" s="38" t="s">
        <v>1614</v>
      </c>
      <c r="M1273" s="929"/>
    </row>
    <row r="1274" spans="1:13" ht="31.5">
      <c r="A1274" s="44"/>
      <c r="B1274" s="154" t="s">
        <v>1049</v>
      </c>
      <c r="C1274" s="24" t="s">
        <v>1</v>
      </c>
      <c r="D1274" s="24"/>
      <c r="E1274" s="600" t="s">
        <v>403</v>
      </c>
      <c r="F1274" s="601" t="s">
        <v>733</v>
      </c>
      <c r="G1274" s="601" t="s">
        <v>733</v>
      </c>
      <c r="H1274" s="601" t="s">
        <v>733</v>
      </c>
      <c r="I1274" s="48">
        <v>0</v>
      </c>
      <c r="J1274" s="48">
        <v>0</v>
      </c>
      <c r="K1274" s="48" t="s">
        <v>8</v>
      </c>
      <c r="L1274" s="38"/>
      <c r="M1274" s="695"/>
    </row>
    <row r="1275" spans="1:13" ht="31.5">
      <c r="A1275" s="44"/>
      <c r="B1275" s="31" t="s">
        <v>421</v>
      </c>
      <c r="C1275" s="24" t="s">
        <v>1</v>
      </c>
      <c r="D1275" s="24"/>
      <c r="E1275" s="600" t="s">
        <v>403</v>
      </c>
      <c r="F1275" s="601" t="s">
        <v>733</v>
      </c>
      <c r="G1275" s="601" t="s">
        <v>733</v>
      </c>
      <c r="H1275" s="601" t="s">
        <v>733</v>
      </c>
      <c r="I1275" s="48">
        <v>7</v>
      </c>
      <c r="J1275" s="48">
        <v>6.47</v>
      </c>
      <c r="K1275" s="48" t="s">
        <v>8</v>
      </c>
      <c r="L1275" s="38" t="s">
        <v>1614</v>
      </c>
      <c r="M1275" s="916" t="s">
        <v>1616</v>
      </c>
    </row>
    <row r="1276" spans="1:13" ht="31.5">
      <c r="A1276" s="24"/>
      <c r="B1276" s="31" t="s">
        <v>714</v>
      </c>
      <c r="C1276" s="24" t="s">
        <v>1</v>
      </c>
      <c r="D1276" s="24"/>
      <c r="E1276" s="600" t="s">
        <v>403</v>
      </c>
      <c r="F1276" s="601" t="s">
        <v>733</v>
      </c>
      <c r="G1276" s="601" t="s">
        <v>733</v>
      </c>
      <c r="H1276" s="601" t="s">
        <v>733</v>
      </c>
      <c r="I1276" s="48">
        <v>41</v>
      </c>
      <c r="J1276" s="48">
        <v>30.24</v>
      </c>
      <c r="K1276" s="48" t="s">
        <v>8</v>
      </c>
      <c r="L1276" s="38" t="s">
        <v>1614</v>
      </c>
      <c r="M1276" s="917"/>
    </row>
    <row r="1277" spans="1:13" ht="78.75">
      <c r="A1277" s="24"/>
      <c r="B1277" s="31" t="s">
        <v>422</v>
      </c>
      <c r="C1277" s="24" t="s">
        <v>1</v>
      </c>
      <c r="D1277" s="24"/>
      <c r="E1277" s="600" t="s">
        <v>403</v>
      </c>
      <c r="F1277" s="601" t="s">
        <v>733</v>
      </c>
      <c r="G1277" s="601" t="s">
        <v>733</v>
      </c>
      <c r="H1277" s="601" t="s">
        <v>733</v>
      </c>
      <c r="I1277" s="48">
        <v>18</v>
      </c>
      <c r="J1277" s="48">
        <v>18</v>
      </c>
      <c r="K1277" s="48" t="s">
        <v>8</v>
      </c>
      <c r="L1277" s="38" t="s">
        <v>1614</v>
      </c>
      <c r="M1277" s="43" t="s">
        <v>1617</v>
      </c>
    </row>
    <row r="1278" spans="1:13" ht="157.5">
      <c r="A1278" s="24"/>
      <c r="B1278" s="31" t="s">
        <v>423</v>
      </c>
      <c r="C1278" s="24" t="s">
        <v>1</v>
      </c>
      <c r="D1278" s="24"/>
      <c r="E1278" s="152" t="s">
        <v>403</v>
      </c>
      <c r="F1278" s="601" t="s">
        <v>733</v>
      </c>
      <c r="G1278" s="601" t="s">
        <v>733</v>
      </c>
      <c r="H1278" s="601" t="s">
        <v>733</v>
      </c>
      <c r="I1278" s="48">
        <v>34.7</v>
      </c>
      <c r="J1278" s="48">
        <v>32.4</v>
      </c>
      <c r="K1278" s="48" t="s">
        <v>8</v>
      </c>
      <c r="L1278" s="38" t="s">
        <v>1614</v>
      </c>
      <c r="M1278" s="43" t="s">
        <v>1618</v>
      </c>
    </row>
    <row r="1279" spans="1:13" ht="94.5">
      <c r="A1279" s="44"/>
      <c r="B1279" s="31" t="s">
        <v>424</v>
      </c>
      <c r="C1279" s="24" t="s">
        <v>1</v>
      </c>
      <c r="D1279" s="24"/>
      <c r="E1279" s="600" t="s">
        <v>403</v>
      </c>
      <c r="F1279" s="601" t="s">
        <v>733</v>
      </c>
      <c r="G1279" s="601" t="s">
        <v>733</v>
      </c>
      <c r="H1279" s="601" t="s">
        <v>733</v>
      </c>
      <c r="I1279" s="48">
        <v>12</v>
      </c>
      <c r="J1279" s="48">
        <v>12</v>
      </c>
      <c r="K1279" s="48" t="s">
        <v>8</v>
      </c>
      <c r="L1279" s="38" t="s">
        <v>1614</v>
      </c>
      <c r="M1279" s="43" t="s">
        <v>1619</v>
      </c>
    </row>
    <row r="1280" spans="1:13" ht="141.75">
      <c r="A1280" s="44"/>
      <c r="B1280" s="49" t="s">
        <v>425</v>
      </c>
      <c r="C1280" s="50" t="s">
        <v>1</v>
      </c>
      <c r="D1280" s="50"/>
      <c r="E1280" s="602" t="s">
        <v>403</v>
      </c>
      <c r="F1280" s="601" t="s">
        <v>733</v>
      </c>
      <c r="G1280" s="601" t="s">
        <v>733</v>
      </c>
      <c r="H1280" s="601" t="s">
        <v>733</v>
      </c>
      <c r="I1280" s="581">
        <v>35</v>
      </c>
      <c r="J1280" s="581">
        <v>35</v>
      </c>
      <c r="K1280" s="48" t="s">
        <v>8</v>
      </c>
      <c r="L1280" s="38" t="s">
        <v>1614</v>
      </c>
      <c r="M1280" s="43" t="s">
        <v>1620</v>
      </c>
    </row>
    <row r="1281" spans="1:13" ht="189">
      <c r="A1281" s="24"/>
      <c r="B1281" s="154" t="s">
        <v>426</v>
      </c>
      <c r="C1281" s="24" t="s">
        <v>1</v>
      </c>
      <c r="D1281" s="24"/>
      <c r="E1281" s="152" t="s">
        <v>403</v>
      </c>
      <c r="F1281" s="601" t="s">
        <v>733</v>
      </c>
      <c r="G1281" s="601" t="s">
        <v>733</v>
      </c>
      <c r="H1281" s="601" t="s">
        <v>733</v>
      </c>
      <c r="I1281" s="48">
        <v>35</v>
      </c>
      <c r="J1281" s="48">
        <v>35</v>
      </c>
      <c r="K1281" s="48" t="s">
        <v>8</v>
      </c>
      <c r="L1281" s="38" t="s">
        <v>1614</v>
      </c>
      <c r="M1281" s="43" t="s">
        <v>1621</v>
      </c>
    </row>
    <row r="1282" spans="1:13" ht="83.25" customHeight="1">
      <c r="A1282" s="24"/>
      <c r="B1282" s="31" t="s">
        <v>427</v>
      </c>
      <c r="C1282" s="24" t="s">
        <v>1</v>
      </c>
      <c r="D1282" s="24"/>
      <c r="E1282" s="600" t="s">
        <v>403</v>
      </c>
      <c r="F1282" s="601" t="s">
        <v>733</v>
      </c>
      <c r="G1282" s="601" t="s">
        <v>733</v>
      </c>
      <c r="H1282" s="601" t="s">
        <v>733</v>
      </c>
      <c r="I1282" s="603">
        <v>1.6</v>
      </c>
      <c r="J1282" s="603">
        <v>1.6</v>
      </c>
      <c r="K1282" s="48" t="s">
        <v>8</v>
      </c>
      <c r="L1282" s="38" t="s">
        <v>1614</v>
      </c>
      <c r="M1282" s="43" t="s">
        <v>1622</v>
      </c>
    </row>
    <row r="1283" spans="1:13" ht="94.5">
      <c r="A1283" s="44"/>
      <c r="B1283" s="37" t="s">
        <v>428</v>
      </c>
      <c r="C1283" s="44" t="s">
        <v>1</v>
      </c>
      <c r="D1283" s="44"/>
      <c r="E1283" s="604" t="s">
        <v>403</v>
      </c>
      <c r="F1283" s="601" t="s">
        <v>733</v>
      </c>
      <c r="G1283" s="601" t="s">
        <v>733</v>
      </c>
      <c r="H1283" s="601" t="s">
        <v>733</v>
      </c>
      <c r="I1283" s="24">
        <v>1.4</v>
      </c>
      <c r="J1283" s="24">
        <v>1.4</v>
      </c>
      <c r="K1283" s="48" t="s">
        <v>8</v>
      </c>
      <c r="L1283" s="38" t="s">
        <v>1614</v>
      </c>
      <c r="M1283" s="43" t="s">
        <v>1623</v>
      </c>
    </row>
    <row r="1284" spans="1:13" ht="78.75">
      <c r="A1284" s="44"/>
      <c r="B1284" s="31" t="s">
        <v>429</v>
      </c>
      <c r="C1284" s="24" t="s">
        <v>1</v>
      </c>
      <c r="D1284" s="24"/>
      <c r="E1284" s="600" t="s">
        <v>403</v>
      </c>
      <c r="F1284" s="601" t="s">
        <v>733</v>
      </c>
      <c r="G1284" s="601" t="s">
        <v>733</v>
      </c>
      <c r="H1284" s="601" t="s">
        <v>733</v>
      </c>
      <c r="I1284" s="603">
        <v>0.5</v>
      </c>
      <c r="J1284" s="603">
        <v>0.5</v>
      </c>
      <c r="K1284" s="48" t="s">
        <v>8</v>
      </c>
      <c r="L1284" s="38" t="s">
        <v>1614</v>
      </c>
      <c r="M1284" s="43" t="s">
        <v>1624</v>
      </c>
    </row>
    <row r="1285" spans="1:13" ht="63">
      <c r="A1285" s="24"/>
      <c r="B1285" s="31" t="s">
        <v>430</v>
      </c>
      <c r="C1285" s="24" t="s">
        <v>1</v>
      </c>
      <c r="D1285" s="24"/>
      <c r="E1285" s="600" t="s">
        <v>403</v>
      </c>
      <c r="F1285" s="601" t="s">
        <v>733</v>
      </c>
      <c r="G1285" s="601" t="s">
        <v>733</v>
      </c>
      <c r="H1285" s="601" t="s">
        <v>733</v>
      </c>
      <c r="I1285" s="48">
        <v>0.7</v>
      </c>
      <c r="J1285" s="48">
        <v>0.7</v>
      </c>
      <c r="K1285" s="48" t="s">
        <v>8</v>
      </c>
      <c r="L1285" s="38" t="s">
        <v>1614</v>
      </c>
      <c r="M1285" s="31" t="s">
        <v>1625</v>
      </c>
    </row>
    <row r="1286" spans="1:13" ht="47.25">
      <c r="A1286" s="44"/>
      <c r="B1286" s="31" t="s">
        <v>715</v>
      </c>
      <c r="C1286" s="24" t="s">
        <v>1</v>
      </c>
      <c r="D1286" s="24"/>
      <c r="E1286" s="600" t="s">
        <v>403</v>
      </c>
      <c r="F1286" s="601" t="s">
        <v>733</v>
      </c>
      <c r="G1286" s="601" t="s">
        <v>733</v>
      </c>
      <c r="H1286" s="601" t="s">
        <v>733</v>
      </c>
      <c r="I1286" s="48">
        <v>56.074741</v>
      </c>
      <c r="J1286" s="48">
        <v>56.07</v>
      </c>
      <c r="K1286" s="48" t="s">
        <v>8</v>
      </c>
      <c r="L1286" s="38" t="s">
        <v>1614</v>
      </c>
      <c r="M1286" s="31" t="s">
        <v>1626</v>
      </c>
    </row>
    <row r="1287" spans="1:13" ht="63">
      <c r="A1287" s="44"/>
      <c r="B1287" s="31" t="s">
        <v>1050</v>
      </c>
      <c r="C1287" s="24" t="s">
        <v>1</v>
      </c>
      <c r="D1287" s="24"/>
      <c r="E1287" s="600" t="s">
        <v>403</v>
      </c>
      <c r="F1287" s="601" t="s">
        <v>733</v>
      </c>
      <c r="G1287" s="601" t="s">
        <v>733</v>
      </c>
      <c r="H1287" s="601" t="s">
        <v>733</v>
      </c>
      <c r="I1287" s="48">
        <v>8</v>
      </c>
      <c r="J1287" s="48">
        <v>8</v>
      </c>
      <c r="K1287" s="48" t="s">
        <v>8</v>
      </c>
      <c r="L1287" s="38" t="s">
        <v>1614</v>
      </c>
      <c r="M1287" s="31" t="s">
        <v>1627</v>
      </c>
    </row>
    <row r="1288" spans="1:13" ht="110.25">
      <c r="A1288" s="44"/>
      <c r="B1288" s="31" t="s">
        <v>1051</v>
      </c>
      <c r="C1288" s="24" t="s">
        <v>1</v>
      </c>
      <c r="D1288" s="24"/>
      <c r="E1288" s="600" t="s">
        <v>403</v>
      </c>
      <c r="F1288" s="601" t="s">
        <v>733</v>
      </c>
      <c r="G1288" s="601" t="s">
        <v>733</v>
      </c>
      <c r="H1288" s="601" t="s">
        <v>733</v>
      </c>
      <c r="I1288" s="48">
        <v>16.576</v>
      </c>
      <c r="J1288" s="48">
        <v>16.576</v>
      </c>
      <c r="K1288" s="48" t="s">
        <v>8</v>
      </c>
      <c r="L1288" s="38" t="s">
        <v>1614</v>
      </c>
      <c r="M1288" s="31" t="s">
        <v>1746</v>
      </c>
    </row>
    <row r="1289" spans="1:13" ht="110.25">
      <c r="A1289" s="44"/>
      <c r="B1289" s="31" t="s">
        <v>1052</v>
      </c>
      <c r="C1289" s="24" t="s">
        <v>1</v>
      </c>
      <c r="D1289" s="24"/>
      <c r="E1289" s="600" t="s">
        <v>403</v>
      </c>
      <c r="F1289" s="601" t="s">
        <v>733</v>
      </c>
      <c r="G1289" s="601" t="s">
        <v>733</v>
      </c>
      <c r="H1289" s="601" t="s">
        <v>733</v>
      </c>
      <c r="I1289" s="48">
        <v>2.25</v>
      </c>
      <c r="J1289" s="48">
        <v>2.25</v>
      </c>
      <c r="K1289" s="48" t="s">
        <v>8</v>
      </c>
      <c r="L1289" s="38" t="s">
        <v>1614</v>
      </c>
      <c r="M1289" s="31" t="s">
        <v>1628</v>
      </c>
    </row>
    <row r="1290" spans="1:13" ht="78.75">
      <c r="A1290" s="44"/>
      <c r="B1290" s="31" t="s">
        <v>1053</v>
      </c>
      <c r="C1290" s="24" t="s">
        <v>1</v>
      </c>
      <c r="D1290" s="24"/>
      <c r="E1290" s="600" t="s">
        <v>403</v>
      </c>
      <c r="F1290" s="601" t="s">
        <v>733</v>
      </c>
      <c r="G1290" s="601" t="s">
        <v>733</v>
      </c>
      <c r="H1290" s="601" t="s">
        <v>733</v>
      </c>
      <c r="I1290" s="48">
        <v>6</v>
      </c>
      <c r="J1290" s="48">
        <v>6</v>
      </c>
      <c r="K1290" s="48" t="s">
        <v>8</v>
      </c>
      <c r="L1290" s="38" t="s">
        <v>1614</v>
      </c>
      <c r="M1290" s="31" t="s">
        <v>1629</v>
      </c>
    </row>
    <row r="1291" spans="1:13" ht="210.75" customHeight="1">
      <c r="A1291" s="44"/>
      <c r="B1291" s="31" t="s">
        <v>1054</v>
      </c>
      <c r="C1291" s="24" t="s">
        <v>1</v>
      </c>
      <c r="D1291" s="24"/>
      <c r="E1291" s="600" t="s">
        <v>403</v>
      </c>
      <c r="F1291" s="601" t="s">
        <v>733</v>
      </c>
      <c r="G1291" s="601" t="s">
        <v>733</v>
      </c>
      <c r="H1291" s="601" t="s">
        <v>733</v>
      </c>
      <c r="I1291" s="48">
        <v>7.280000000000001</v>
      </c>
      <c r="J1291" s="48">
        <v>7.280000000000001</v>
      </c>
      <c r="K1291" s="48" t="s">
        <v>8</v>
      </c>
      <c r="L1291" s="38" t="s">
        <v>1614</v>
      </c>
      <c r="M1291" s="31" t="s">
        <v>1747</v>
      </c>
    </row>
    <row r="1292" spans="1:13" ht="94.5">
      <c r="A1292" s="44"/>
      <c r="B1292" s="31" t="s">
        <v>1055</v>
      </c>
      <c r="C1292" s="24" t="s">
        <v>1</v>
      </c>
      <c r="D1292" s="24"/>
      <c r="E1292" s="600" t="s">
        <v>403</v>
      </c>
      <c r="F1292" s="601" t="s">
        <v>733</v>
      </c>
      <c r="G1292" s="601" t="s">
        <v>733</v>
      </c>
      <c r="H1292" s="601" t="s">
        <v>733</v>
      </c>
      <c r="I1292" s="48">
        <v>4.5</v>
      </c>
      <c r="J1292" s="48">
        <v>4.5</v>
      </c>
      <c r="K1292" s="48" t="s">
        <v>8</v>
      </c>
      <c r="L1292" s="38" t="s">
        <v>1614</v>
      </c>
      <c r="M1292" s="31" t="s">
        <v>1744</v>
      </c>
    </row>
    <row r="1293" spans="1:13" ht="47.25">
      <c r="A1293" s="44"/>
      <c r="B1293" s="31" t="s">
        <v>1056</v>
      </c>
      <c r="C1293" s="24" t="s">
        <v>1</v>
      </c>
      <c r="D1293" s="24"/>
      <c r="E1293" s="600" t="s">
        <v>403</v>
      </c>
      <c r="F1293" s="601" t="s">
        <v>733</v>
      </c>
      <c r="G1293" s="601" t="s">
        <v>733</v>
      </c>
      <c r="H1293" s="601" t="s">
        <v>733</v>
      </c>
      <c r="I1293" s="48">
        <v>1.486</v>
      </c>
      <c r="J1293" s="48">
        <v>1.486</v>
      </c>
      <c r="K1293" s="48" t="s">
        <v>8</v>
      </c>
      <c r="L1293" s="38" t="s">
        <v>1614</v>
      </c>
      <c r="M1293" s="31" t="s">
        <v>1743</v>
      </c>
    </row>
    <row r="1294" spans="1:13" ht="66.75" customHeight="1">
      <c r="A1294" s="44"/>
      <c r="B1294" s="31" t="s">
        <v>1057</v>
      </c>
      <c r="C1294" s="24" t="s">
        <v>1</v>
      </c>
      <c r="D1294" s="24"/>
      <c r="E1294" s="600" t="s">
        <v>403</v>
      </c>
      <c r="F1294" s="601" t="s">
        <v>733</v>
      </c>
      <c r="G1294" s="601" t="s">
        <v>733</v>
      </c>
      <c r="H1294" s="601" t="s">
        <v>733</v>
      </c>
      <c r="I1294" s="48">
        <v>3.75</v>
      </c>
      <c r="J1294" s="48">
        <v>3.75</v>
      </c>
      <c r="K1294" s="48" t="s">
        <v>8</v>
      </c>
      <c r="L1294" s="38" t="s">
        <v>1614</v>
      </c>
      <c r="M1294" s="31" t="s">
        <v>1745</v>
      </c>
    </row>
    <row r="1295" spans="1:13" ht="51.75" customHeight="1">
      <c r="A1295" s="44"/>
      <c r="B1295" s="463" t="s">
        <v>1749</v>
      </c>
      <c r="C1295" s="24" t="s">
        <v>1</v>
      </c>
      <c r="D1295" s="24"/>
      <c r="E1295" s="600" t="s">
        <v>1672</v>
      </c>
      <c r="F1295" s="601" t="s">
        <v>733</v>
      </c>
      <c r="G1295" s="601" t="s">
        <v>733</v>
      </c>
      <c r="H1295" s="601" t="s">
        <v>733</v>
      </c>
      <c r="I1295" s="48">
        <v>73.6</v>
      </c>
      <c r="J1295" s="48">
        <v>73.6</v>
      </c>
      <c r="K1295" s="48" t="s">
        <v>8</v>
      </c>
      <c r="L1295" s="38"/>
      <c r="M1295" s="31" t="s">
        <v>1742</v>
      </c>
    </row>
    <row r="1296" spans="1:13" ht="15.75">
      <c r="A1296" s="236"/>
      <c r="B1296" s="118" t="s">
        <v>391</v>
      </c>
      <c r="C1296" s="119"/>
      <c r="D1296" s="118"/>
      <c r="E1296" s="118"/>
      <c r="F1296" s="118"/>
      <c r="G1296" s="118"/>
      <c r="H1296" s="118"/>
      <c r="I1296" s="282">
        <f>SUM(I1297:I1299)</f>
        <v>524.4767410000001</v>
      </c>
      <c r="J1296" s="128">
        <f>SUM(J1297:J1299)</f>
        <v>510.13200000000006</v>
      </c>
      <c r="K1296" s="123"/>
      <c r="L1296" s="123"/>
      <c r="M1296" s="230"/>
    </row>
    <row r="1297" spans="1:13" ht="15.75">
      <c r="A1297" s="121"/>
      <c r="B1297" s="118" t="s">
        <v>7</v>
      </c>
      <c r="C1297" s="119"/>
      <c r="D1297" s="118"/>
      <c r="E1297" s="118"/>
      <c r="F1297" s="118"/>
      <c r="G1297" s="118"/>
      <c r="H1297" s="118"/>
      <c r="I1297" s="282">
        <f>0</f>
        <v>0</v>
      </c>
      <c r="J1297" s="139">
        <v>0</v>
      </c>
      <c r="K1297" s="123"/>
      <c r="L1297" s="123"/>
      <c r="M1297" s="230"/>
    </row>
    <row r="1298" spans="1:13" ht="15.75">
      <c r="A1298" s="119"/>
      <c r="B1298" s="118" t="s">
        <v>8</v>
      </c>
      <c r="C1298" s="119"/>
      <c r="D1298" s="118"/>
      <c r="E1298" s="118"/>
      <c r="F1298" s="118"/>
      <c r="G1298" s="118"/>
      <c r="H1298" s="118"/>
      <c r="I1298" s="282">
        <f>I1269+I1270+I1271+I1272+I1273+I1274+I1275+I1276+I1277+I1278+I1279+I1280+I1281+I1282+I1283+I1284+I1285+I1286+I1287+I1288+I1289+I1290+I1291+I1292+I1293+I1294+I1295</f>
        <v>524.4767410000001</v>
      </c>
      <c r="J1298" s="282">
        <f>J1269+J1270+J1271+J1272+J1273+J1274+J1275+J1276+J1277+J1278+J1279+J1280+J1281+J1282+J1283+J1284+J1285+J1286+J1287+J1288+J1289+J1290+J1291+J1292+J1293+J1294+J1295</f>
        <v>510.13200000000006</v>
      </c>
      <c r="K1298" s="123"/>
      <c r="L1298" s="123"/>
      <c r="M1298" s="230"/>
    </row>
    <row r="1299" spans="1:13" ht="15.75">
      <c r="A1299" s="119"/>
      <c r="B1299" s="118" t="s">
        <v>5</v>
      </c>
      <c r="C1299" s="119"/>
      <c r="D1299" s="118"/>
      <c r="E1299" s="118"/>
      <c r="F1299" s="118"/>
      <c r="G1299" s="118"/>
      <c r="H1299" s="118"/>
      <c r="I1299" s="282">
        <v>0</v>
      </c>
      <c r="J1299" s="139">
        <v>0</v>
      </c>
      <c r="K1299" s="123"/>
      <c r="L1299" s="123"/>
      <c r="M1299" s="230"/>
    </row>
    <row r="1300" spans="1:13" ht="21" customHeight="1">
      <c r="A1300" s="41"/>
      <c r="B1300" s="936" t="s">
        <v>399</v>
      </c>
      <c r="C1300" s="937"/>
      <c r="D1300" s="937"/>
      <c r="E1300" s="937"/>
      <c r="F1300" s="937"/>
      <c r="G1300" s="937"/>
      <c r="H1300" s="937"/>
      <c r="I1300" s="937"/>
      <c r="J1300" s="937"/>
      <c r="K1300" s="937"/>
      <c r="L1300" s="938"/>
      <c r="M1300" s="94"/>
    </row>
    <row r="1301" spans="1:13" ht="41.25" customHeight="1">
      <c r="A1301" s="38"/>
      <c r="B1301" s="154" t="s">
        <v>716</v>
      </c>
      <c r="C1301" s="24" t="s">
        <v>1</v>
      </c>
      <c r="D1301" s="24"/>
      <c r="E1301" s="600" t="s">
        <v>358</v>
      </c>
      <c r="F1301" s="601" t="s">
        <v>733</v>
      </c>
      <c r="G1301" s="601" t="s">
        <v>733</v>
      </c>
      <c r="H1301" s="601" t="s">
        <v>733</v>
      </c>
      <c r="I1301" s="48">
        <v>200</v>
      </c>
      <c r="J1301" s="48">
        <v>200</v>
      </c>
      <c r="K1301" s="48" t="s">
        <v>8</v>
      </c>
      <c r="L1301" s="38"/>
      <c r="M1301" s="31" t="s">
        <v>1748</v>
      </c>
    </row>
    <row r="1302" spans="1:13" ht="47.25">
      <c r="A1302" s="38"/>
      <c r="B1302" s="154" t="s">
        <v>1630</v>
      </c>
      <c r="C1302" s="24" t="s">
        <v>1</v>
      </c>
      <c r="D1302" s="24"/>
      <c r="E1302" s="600" t="s">
        <v>358</v>
      </c>
      <c r="F1302" s="601" t="s">
        <v>733</v>
      </c>
      <c r="G1302" s="605" t="s">
        <v>733</v>
      </c>
      <c r="H1302" s="605" t="s">
        <v>733</v>
      </c>
      <c r="I1302" s="48">
        <v>421.7</v>
      </c>
      <c r="J1302" s="48">
        <v>421.7</v>
      </c>
      <c r="K1302" s="48" t="s">
        <v>8</v>
      </c>
      <c r="L1302" s="38"/>
      <c r="M1302" s="31" t="s">
        <v>1631</v>
      </c>
    </row>
    <row r="1303" spans="1:13" ht="15.75">
      <c r="A1303" s="121"/>
      <c r="B1303" s="118" t="s">
        <v>400</v>
      </c>
      <c r="C1303" s="121"/>
      <c r="D1303" s="121"/>
      <c r="E1303" s="281"/>
      <c r="F1303" s="308"/>
      <c r="G1303" s="308"/>
      <c r="H1303" s="308"/>
      <c r="I1303" s="282">
        <f>SUM(I1304:I1306)</f>
        <v>621.7</v>
      </c>
      <c r="J1303" s="308">
        <f>SUM(J1304:J1306)</f>
        <v>621.7</v>
      </c>
      <c r="K1303" s="227"/>
      <c r="L1303" s="309"/>
      <c r="M1303" s="230"/>
    </row>
    <row r="1304" spans="1:13" ht="15.75">
      <c r="A1304" s="119"/>
      <c r="B1304" s="118" t="s">
        <v>7</v>
      </c>
      <c r="C1304" s="121"/>
      <c r="D1304" s="121"/>
      <c r="E1304" s="281"/>
      <c r="F1304" s="308"/>
      <c r="G1304" s="308"/>
      <c r="H1304" s="308"/>
      <c r="I1304" s="282">
        <v>0</v>
      </c>
      <c r="J1304" s="227">
        <v>0</v>
      </c>
      <c r="K1304" s="227"/>
      <c r="L1304" s="309"/>
      <c r="M1304" s="230"/>
    </row>
    <row r="1305" spans="1:13" ht="15.75">
      <c r="A1305" s="119"/>
      <c r="B1305" s="118" t="s">
        <v>8</v>
      </c>
      <c r="C1305" s="121"/>
      <c r="D1305" s="121"/>
      <c r="E1305" s="281"/>
      <c r="F1305" s="308"/>
      <c r="G1305" s="308"/>
      <c r="H1305" s="308"/>
      <c r="I1305" s="282">
        <f>I1301+I1302</f>
        <v>621.7</v>
      </c>
      <c r="J1305" s="308">
        <f>J1301+J1302</f>
        <v>621.7</v>
      </c>
      <c r="K1305" s="227"/>
      <c r="L1305" s="309"/>
      <c r="M1305" s="230"/>
    </row>
    <row r="1306" spans="1:13" ht="15.75">
      <c r="A1306" s="119"/>
      <c r="B1306" s="118" t="s">
        <v>5</v>
      </c>
      <c r="C1306" s="121"/>
      <c r="D1306" s="121"/>
      <c r="E1306" s="281"/>
      <c r="F1306" s="308"/>
      <c r="G1306" s="310"/>
      <c r="H1306" s="310"/>
      <c r="I1306" s="282">
        <v>0</v>
      </c>
      <c r="J1306" s="227">
        <v>0</v>
      </c>
      <c r="K1306" s="227"/>
      <c r="L1306" s="126"/>
      <c r="M1306" s="230"/>
    </row>
    <row r="1307" spans="1:13" ht="17.25" customHeight="1">
      <c r="A1307" s="41"/>
      <c r="B1307" s="708" t="s">
        <v>1058</v>
      </c>
      <c r="C1307" s="851"/>
      <c r="D1307" s="851"/>
      <c r="E1307" s="851"/>
      <c r="F1307" s="851"/>
      <c r="G1307" s="851"/>
      <c r="H1307" s="851"/>
      <c r="I1307" s="851"/>
      <c r="J1307" s="851"/>
      <c r="K1307" s="851"/>
      <c r="L1307" s="852"/>
      <c r="M1307" s="94"/>
    </row>
    <row r="1308" spans="1:13" ht="54" customHeight="1">
      <c r="A1308" s="41"/>
      <c r="B1308" s="85" t="s">
        <v>1750</v>
      </c>
      <c r="C1308" s="24" t="s">
        <v>1</v>
      </c>
      <c r="D1308" s="24"/>
      <c r="E1308" s="600" t="s">
        <v>1059</v>
      </c>
      <c r="F1308" s="601" t="s">
        <v>733</v>
      </c>
      <c r="G1308" s="601" t="s">
        <v>733</v>
      </c>
      <c r="H1308" s="601" t="s">
        <v>733</v>
      </c>
      <c r="I1308" s="48">
        <v>148</v>
      </c>
      <c r="J1308" s="116">
        <v>148.1</v>
      </c>
      <c r="K1308" s="48" t="s">
        <v>8</v>
      </c>
      <c r="L1308" s="38"/>
      <c r="M1308" s="31" t="s">
        <v>1751</v>
      </c>
    </row>
    <row r="1309" spans="1:13" ht="18.75" customHeight="1">
      <c r="A1309" s="38"/>
      <c r="B1309" s="33" t="s">
        <v>1060</v>
      </c>
      <c r="C1309" s="33"/>
      <c r="D1309" s="33"/>
      <c r="E1309" s="277"/>
      <c r="F1309" s="283"/>
      <c r="G1309" s="283"/>
      <c r="H1309" s="283"/>
      <c r="I1309" s="284">
        <f>SUM(I1310:I1312)</f>
        <v>148</v>
      </c>
      <c r="J1309" s="284">
        <f>SUM(J1310:J1312)</f>
        <v>148.1</v>
      </c>
      <c r="K1309" s="46"/>
      <c r="L1309" s="41"/>
      <c r="M1309" s="94"/>
    </row>
    <row r="1310" spans="1:13" ht="15.75">
      <c r="A1310" s="41"/>
      <c r="B1310" s="33" t="s">
        <v>7</v>
      </c>
      <c r="C1310" s="33"/>
      <c r="D1310" s="33"/>
      <c r="E1310" s="277"/>
      <c r="F1310" s="283"/>
      <c r="G1310" s="283"/>
      <c r="H1310" s="283"/>
      <c r="I1310" s="46">
        <v>0</v>
      </c>
      <c r="J1310" s="46">
        <v>0</v>
      </c>
      <c r="K1310" s="46"/>
      <c r="L1310" s="41"/>
      <c r="M1310" s="94"/>
    </row>
    <row r="1311" spans="1:13" ht="15.75">
      <c r="A1311" s="41"/>
      <c r="B1311" s="33" t="s">
        <v>8</v>
      </c>
      <c r="C1311" s="33"/>
      <c r="D1311" s="33"/>
      <c r="E1311" s="277"/>
      <c r="F1311" s="283"/>
      <c r="G1311" s="283"/>
      <c r="H1311" s="283"/>
      <c r="I1311" s="284">
        <f>+I1308</f>
        <v>148</v>
      </c>
      <c r="J1311" s="284">
        <f>+J1308</f>
        <v>148.1</v>
      </c>
      <c r="K1311" s="46"/>
      <c r="L1311" s="41"/>
      <c r="M1311" s="94"/>
    </row>
    <row r="1312" spans="1:13" ht="15.75">
      <c r="A1312" s="41"/>
      <c r="B1312" s="33" t="s">
        <v>5</v>
      </c>
      <c r="C1312" s="33"/>
      <c r="D1312" s="33"/>
      <c r="E1312" s="277"/>
      <c r="F1312" s="283"/>
      <c r="G1312" s="283"/>
      <c r="H1312" s="283"/>
      <c r="I1312" s="46">
        <v>0</v>
      </c>
      <c r="J1312" s="46">
        <v>0</v>
      </c>
      <c r="K1312" s="46"/>
      <c r="L1312" s="41"/>
      <c r="M1312" s="94"/>
    </row>
    <row r="1313" spans="1:13" ht="28.5" customHeight="1">
      <c r="A1313" s="119"/>
      <c r="B1313" s="267" t="s">
        <v>1061</v>
      </c>
      <c r="C1313" s="267"/>
      <c r="D1313" s="267"/>
      <c r="E1313" s="285"/>
      <c r="F1313" s="286"/>
      <c r="G1313" s="286"/>
      <c r="H1313" s="286"/>
      <c r="I1313" s="287">
        <f>SUM(I1314:I1316)</f>
        <v>1294.1767410000002</v>
      </c>
      <c r="J1313" s="287">
        <f>SUM(J1314:J1316)</f>
        <v>1279.932</v>
      </c>
      <c r="K1313" s="264"/>
      <c r="L1313" s="288"/>
      <c r="M1313" s="289"/>
    </row>
    <row r="1314" spans="1:13" ht="15.75">
      <c r="A1314" s="119"/>
      <c r="B1314" s="267" t="s">
        <v>7</v>
      </c>
      <c r="C1314" s="267"/>
      <c r="D1314" s="267"/>
      <c r="E1314" s="285"/>
      <c r="F1314" s="286"/>
      <c r="G1314" s="286"/>
      <c r="H1314" s="286"/>
      <c r="I1314" s="287">
        <f aca="true" t="shared" si="12" ref="I1314:J1316">I1297+I1304+I1310</f>
        <v>0</v>
      </c>
      <c r="J1314" s="287">
        <f t="shared" si="12"/>
        <v>0</v>
      </c>
      <c r="K1314" s="264"/>
      <c r="L1314" s="288"/>
      <c r="M1314" s="289"/>
    </row>
    <row r="1315" spans="1:13" ht="15.75">
      <c r="A1315" s="119"/>
      <c r="B1315" s="267" t="s">
        <v>8</v>
      </c>
      <c r="C1315" s="267"/>
      <c r="D1315" s="267"/>
      <c r="E1315" s="285"/>
      <c r="F1315" s="286"/>
      <c r="G1315" s="286"/>
      <c r="H1315" s="286"/>
      <c r="I1315" s="287">
        <f t="shared" si="12"/>
        <v>1294.1767410000002</v>
      </c>
      <c r="J1315" s="287">
        <f t="shared" si="12"/>
        <v>1279.932</v>
      </c>
      <c r="K1315" s="264"/>
      <c r="L1315" s="288"/>
      <c r="M1315" s="289"/>
    </row>
    <row r="1316" spans="1:13" ht="15.75">
      <c r="A1316" s="119"/>
      <c r="B1316" s="267" t="s">
        <v>5</v>
      </c>
      <c r="C1316" s="267"/>
      <c r="D1316" s="267"/>
      <c r="E1316" s="285"/>
      <c r="F1316" s="286"/>
      <c r="G1316" s="286"/>
      <c r="H1316" s="286"/>
      <c r="I1316" s="287">
        <f t="shared" si="12"/>
        <v>0</v>
      </c>
      <c r="J1316" s="287">
        <f t="shared" si="12"/>
        <v>0</v>
      </c>
      <c r="K1316" s="264"/>
      <c r="L1316" s="288"/>
      <c r="M1316" s="289"/>
    </row>
    <row r="1317" spans="1:13" ht="18.75">
      <c r="A1317" s="546"/>
      <c r="B1317" s="939" t="s">
        <v>431</v>
      </c>
      <c r="C1317" s="940"/>
      <c r="D1317" s="940"/>
      <c r="E1317" s="940"/>
      <c r="F1317" s="940"/>
      <c r="G1317" s="940"/>
      <c r="H1317" s="940"/>
      <c r="I1317" s="940"/>
      <c r="J1317" s="940"/>
      <c r="K1317" s="940"/>
      <c r="L1317" s="940"/>
      <c r="M1317" s="941"/>
    </row>
    <row r="1318" spans="1:13" ht="15.75" customHeight="1">
      <c r="A1318" s="547"/>
      <c r="B1318" s="606" t="s">
        <v>432</v>
      </c>
      <c r="C1318" s="607"/>
      <c r="D1318" s="607"/>
      <c r="E1318" s="942"/>
      <c r="F1318" s="942"/>
      <c r="G1318" s="942"/>
      <c r="H1318" s="942"/>
      <c r="I1318" s="942"/>
      <c r="J1318" s="942"/>
      <c r="K1318" s="942"/>
      <c r="L1318" s="942"/>
      <c r="M1318" s="943"/>
    </row>
    <row r="1319" spans="1:13" ht="126">
      <c r="A1319" s="24"/>
      <c r="B1319" s="147" t="s">
        <v>433</v>
      </c>
      <c r="C1319" s="145" t="s">
        <v>193</v>
      </c>
      <c r="D1319" s="197" t="s">
        <v>4</v>
      </c>
      <c r="E1319" s="219" t="s">
        <v>434</v>
      </c>
      <c r="F1319" s="145">
        <v>0.4</v>
      </c>
      <c r="G1319" s="197"/>
      <c r="H1319" s="197">
        <v>0.4</v>
      </c>
      <c r="I1319" s="145" t="s">
        <v>733</v>
      </c>
      <c r="J1319" s="145" t="s">
        <v>733</v>
      </c>
      <c r="K1319" s="197" t="s">
        <v>733</v>
      </c>
      <c r="L1319" s="197" t="s">
        <v>733</v>
      </c>
      <c r="M1319" s="545" t="s">
        <v>1632</v>
      </c>
    </row>
    <row r="1320" spans="1:13" ht="31.5">
      <c r="A1320" s="34"/>
      <c r="B1320" s="147" t="s">
        <v>435</v>
      </c>
      <c r="C1320" s="145" t="s">
        <v>193</v>
      </c>
      <c r="D1320" s="197" t="s">
        <v>4</v>
      </c>
      <c r="E1320" s="219" t="s">
        <v>434</v>
      </c>
      <c r="F1320" s="145">
        <v>0</v>
      </c>
      <c r="G1320" s="197"/>
      <c r="H1320" s="429">
        <v>0</v>
      </c>
      <c r="I1320" s="145" t="s">
        <v>733</v>
      </c>
      <c r="J1320" s="145" t="s">
        <v>733</v>
      </c>
      <c r="K1320" s="197" t="s">
        <v>733</v>
      </c>
      <c r="L1320" s="197" t="s">
        <v>733</v>
      </c>
      <c r="M1320" s="147" t="s">
        <v>1633</v>
      </c>
    </row>
    <row r="1321" spans="1:13" ht="31.5">
      <c r="A1321" s="34"/>
      <c r="B1321" s="147" t="s">
        <v>436</v>
      </c>
      <c r="C1321" s="145" t="s">
        <v>193</v>
      </c>
      <c r="D1321" s="197" t="s">
        <v>4</v>
      </c>
      <c r="E1321" s="219" t="s">
        <v>434</v>
      </c>
      <c r="F1321" s="145">
        <v>0</v>
      </c>
      <c r="G1321" s="197"/>
      <c r="H1321" s="429">
        <v>0</v>
      </c>
      <c r="I1321" s="145" t="s">
        <v>733</v>
      </c>
      <c r="J1321" s="145" t="s">
        <v>733</v>
      </c>
      <c r="K1321" s="197" t="s">
        <v>733</v>
      </c>
      <c r="L1321" s="197" t="s">
        <v>733</v>
      </c>
      <c r="M1321" s="147" t="s">
        <v>1633</v>
      </c>
    </row>
    <row r="1322" spans="1:13" ht="15.75">
      <c r="A1322" s="34"/>
      <c r="B1322" s="898" t="s">
        <v>3</v>
      </c>
      <c r="C1322" s="898"/>
      <c r="D1322" s="898"/>
      <c r="E1322" s="898"/>
      <c r="F1322" s="898"/>
      <c r="G1322" s="898"/>
      <c r="H1322" s="898"/>
      <c r="I1322" s="898"/>
      <c r="J1322" s="898"/>
      <c r="K1322" s="42"/>
      <c r="L1322" s="42"/>
      <c r="M1322" s="94"/>
    </row>
    <row r="1323" spans="1:13" ht="141.75">
      <c r="A1323" s="84"/>
      <c r="B1323" s="51" t="s">
        <v>437</v>
      </c>
      <c r="C1323" s="24" t="s">
        <v>12</v>
      </c>
      <c r="D1323" s="24"/>
      <c r="E1323" s="152" t="s">
        <v>434</v>
      </c>
      <c r="F1323" s="30" t="s">
        <v>733</v>
      </c>
      <c r="G1323" s="30" t="s">
        <v>733</v>
      </c>
      <c r="H1323" s="30" t="s">
        <v>733</v>
      </c>
      <c r="I1323" s="29">
        <v>1.5</v>
      </c>
      <c r="J1323" s="29">
        <v>1</v>
      </c>
      <c r="K1323" s="48" t="s">
        <v>8</v>
      </c>
      <c r="L1323" s="38"/>
      <c r="M1323" s="590" t="s">
        <v>1634</v>
      </c>
    </row>
    <row r="1324" spans="1:13" ht="126">
      <c r="A1324" s="38"/>
      <c r="B1324" s="51" t="s">
        <v>438</v>
      </c>
      <c r="C1324" s="24" t="s">
        <v>1</v>
      </c>
      <c r="D1324" s="24"/>
      <c r="E1324" s="152" t="s">
        <v>434</v>
      </c>
      <c r="F1324" s="30" t="s">
        <v>733</v>
      </c>
      <c r="G1324" s="30" t="s">
        <v>733</v>
      </c>
      <c r="H1324" s="30" t="s">
        <v>733</v>
      </c>
      <c r="I1324" s="158">
        <v>32</v>
      </c>
      <c r="J1324" s="158">
        <v>32</v>
      </c>
      <c r="K1324" s="48" t="s">
        <v>8</v>
      </c>
      <c r="L1324" s="38"/>
      <c r="M1324" s="590" t="s">
        <v>1635</v>
      </c>
    </row>
    <row r="1325" spans="1:13" ht="126">
      <c r="A1325" s="38"/>
      <c r="B1325" s="51" t="s">
        <v>439</v>
      </c>
      <c r="C1325" s="24" t="s">
        <v>1</v>
      </c>
      <c r="D1325" s="24"/>
      <c r="E1325" s="152" t="s">
        <v>434</v>
      </c>
      <c r="F1325" s="30" t="s">
        <v>733</v>
      </c>
      <c r="G1325" s="30" t="s">
        <v>733</v>
      </c>
      <c r="H1325" s="30" t="s">
        <v>733</v>
      </c>
      <c r="I1325" s="48">
        <v>7.5</v>
      </c>
      <c r="J1325" s="48">
        <v>7.5</v>
      </c>
      <c r="K1325" s="48" t="s">
        <v>8</v>
      </c>
      <c r="L1325" s="38"/>
      <c r="M1325" s="590" t="s">
        <v>1752</v>
      </c>
    </row>
    <row r="1326" spans="1:13" ht="37.5" customHeight="1">
      <c r="A1326" s="38"/>
      <c r="B1326" s="31" t="s">
        <v>440</v>
      </c>
      <c r="C1326" s="24" t="s">
        <v>1</v>
      </c>
      <c r="D1326" s="24"/>
      <c r="E1326" s="152" t="s">
        <v>434</v>
      </c>
      <c r="F1326" s="30" t="s">
        <v>733</v>
      </c>
      <c r="G1326" s="30" t="s">
        <v>733</v>
      </c>
      <c r="H1326" s="30" t="s">
        <v>733</v>
      </c>
      <c r="I1326" s="48">
        <v>0.8</v>
      </c>
      <c r="J1326" s="48">
        <v>0.5</v>
      </c>
      <c r="K1326" s="48" t="s">
        <v>8</v>
      </c>
      <c r="L1326" s="38"/>
      <c r="M1326" s="590" t="s">
        <v>1753</v>
      </c>
    </row>
    <row r="1327" spans="1:13" ht="173.25">
      <c r="A1327" s="38"/>
      <c r="B1327" s="31" t="s">
        <v>1062</v>
      </c>
      <c r="C1327" s="24" t="s">
        <v>1</v>
      </c>
      <c r="D1327" s="24"/>
      <c r="E1327" s="152" t="s">
        <v>434</v>
      </c>
      <c r="F1327" s="30" t="s">
        <v>733</v>
      </c>
      <c r="G1327" s="30" t="s">
        <v>733</v>
      </c>
      <c r="H1327" s="30" t="s">
        <v>733</v>
      </c>
      <c r="I1327" s="48">
        <v>27.2</v>
      </c>
      <c r="J1327" s="48">
        <v>25</v>
      </c>
      <c r="K1327" s="48" t="s">
        <v>8</v>
      </c>
      <c r="L1327" s="38"/>
      <c r="M1327" s="590" t="s">
        <v>1636</v>
      </c>
    </row>
    <row r="1328" spans="1:13" ht="39" customHeight="1">
      <c r="A1328" s="38"/>
      <c r="B1328" s="31" t="s">
        <v>1637</v>
      </c>
      <c r="C1328" s="24" t="s">
        <v>1</v>
      </c>
      <c r="D1328" s="24"/>
      <c r="E1328" s="152" t="s">
        <v>434</v>
      </c>
      <c r="F1328" s="30" t="s">
        <v>733</v>
      </c>
      <c r="G1328" s="30" t="s">
        <v>733</v>
      </c>
      <c r="H1328" s="30" t="s">
        <v>733</v>
      </c>
      <c r="I1328" s="48">
        <v>3</v>
      </c>
      <c r="J1328" s="48">
        <v>3</v>
      </c>
      <c r="K1328" s="48" t="s">
        <v>8</v>
      </c>
      <c r="L1328" s="38"/>
      <c r="M1328" s="590" t="s">
        <v>1754</v>
      </c>
    </row>
    <row r="1329" spans="1:13" ht="31.5">
      <c r="A1329" s="549"/>
      <c r="B1329" s="267" t="s">
        <v>1063</v>
      </c>
      <c r="C1329" s="290"/>
      <c r="D1329" s="267"/>
      <c r="E1329" s="267"/>
      <c r="F1329" s="267"/>
      <c r="G1329" s="267"/>
      <c r="H1329" s="267"/>
      <c r="I1329" s="291">
        <f>SUM(I1330:I1332)</f>
        <v>72</v>
      </c>
      <c r="J1329" s="291">
        <f>SUM(J1330:J1332)</f>
        <v>69</v>
      </c>
      <c r="K1329" s="266"/>
      <c r="L1329" s="266"/>
      <c r="M1329" s="289"/>
    </row>
    <row r="1330" spans="1:13" ht="15.75">
      <c r="A1330" s="290"/>
      <c r="B1330" s="267" t="s">
        <v>7</v>
      </c>
      <c r="C1330" s="290"/>
      <c r="D1330" s="267"/>
      <c r="E1330" s="267"/>
      <c r="F1330" s="267"/>
      <c r="G1330" s="267"/>
      <c r="H1330" s="267"/>
      <c r="I1330" s="264">
        <f>0</f>
        <v>0</v>
      </c>
      <c r="J1330" s="291">
        <v>0</v>
      </c>
      <c r="K1330" s="266"/>
      <c r="L1330" s="266"/>
      <c r="M1330" s="289"/>
    </row>
    <row r="1331" spans="1:13" ht="15.75">
      <c r="A1331" s="290"/>
      <c r="B1331" s="267" t="s">
        <v>8</v>
      </c>
      <c r="C1331" s="290"/>
      <c r="D1331" s="267"/>
      <c r="E1331" s="267"/>
      <c r="F1331" s="267"/>
      <c r="G1331" s="267"/>
      <c r="H1331" s="267"/>
      <c r="I1331" s="264">
        <f>I1323+I1324+I1325+I1326+I1327+I1328</f>
        <v>72</v>
      </c>
      <c r="J1331" s="264">
        <f>J1323+J1324+J1325+J1326+J1327+J1328</f>
        <v>69</v>
      </c>
      <c r="K1331" s="265"/>
      <c r="L1331" s="265"/>
      <c r="M1331" s="289"/>
    </row>
    <row r="1332" spans="1:13" ht="15.75">
      <c r="A1332" s="290"/>
      <c r="B1332" s="267" t="s">
        <v>5</v>
      </c>
      <c r="C1332" s="290"/>
      <c r="D1332" s="267"/>
      <c r="E1332" s="267"/>
      <c r="F1332" s="267"/>
      <c r="G1332" s="267"/>
      <c r="H1332" s="267"/>
      <c r="I1332" s="264">
        <v>0</v>
      </c>
      <c r="J1332" s="291">
        <v>0</v>
      </c>
      <c r="K1332" s="265"/>
      <c r="L1332" s="265"/>
      <c r="M1332" s="289"/>
    </row>
    <row r="1333" spans="1:13" ht="15.75">
      <c r="A1333" s="551"/>
      <c r="B1333" s="267" t="s">
        <v>647</v>
      </c>
      <c r="C1333" s="290"/>
      <c r="D1333" s="267"/>
      <c r="E1333" s="267"/>
      <c r="F1333" s="267"/>
      <c r="G1333" s="267"/>
      <c r="H1333" s="267"/>
      <c r="I1333" s="264">
        <f>SUM(I1334:I1336)</f>
        <v>1366.1767410000002</v>
      </c>
      <c r="J1333" s="264">
        <f>SUM(J1334:J1336)</f>
        <v>1348.932</v>
      </c>
      <c r="K1333" s="265"/>
      <c r="L1333" s="292"/>
      <c r="M1333" s="289"/>
    </row>
    <row r="1334" spans="1:13" ht="15.75">
      <c r="A1334" s="550"/>
      <c r="B1334" s="267" t="s">
        <v>7</v>
      </c>
      <c r="C1334" s="290"/>
      <c r="D1334" s="267"/>
      <c r="E1334" s="267"/>
      <c r="F1334" s="267"/>
      <c r="G1334" s="267"/>
      <c r="H1334" s="267"/>
      <c r="I1334" s="264">
        <f aca="true" t="shared" si="13" ref="I1334:J1336">I1314+I1330</f>
        <v>0</v>
      </c>
      <c r="J1334" s="264">
        <f t="shared" si="13"/>
        <v>0</v>
      </c>
      <c r="K1334" s="265"/>
      <c r="L1334" s="292"/>
      <c r="M1334" s="289"/>
    </row>
    <row r="1335" spans="1:13" ht="15.75">
      <c r="A1335" s="550"/>
      <c r="B1335" s="267" t="s">
        <v>8</v>
      </c>
      <c r="C1335" s="290"/>
      <c r="D1335" s="267"/>
      <c r="E1335" s="267"/>
      <c r="F1335" s="267"/>
      <c r="G1335" s="267"/>
      <c r="H1335" s="267"/>
      <c r="I1335" s="264">
        <f>I1315+I1331</f>
        <v>1366.1767410000002</v>
      </c>
      <c r="J1335" s="264">
        <f t="shared" si="13"/>
        <v>1348.932</v>
      </c>
      <c r="K1335" s="265"/>
      <c r="L1335" s="292"/>
      <c r="M1335" s="289"/>
    </row>
    <row r="1336" spans="1:13" ht="15.75">
      <c r="A1336" s="549"/>
      <c r="B1336" s="267" t="s">
        <v>5</v>
      </c>
      <c r="C1336" s="290"/>
      <c r="D1336" s="267"/>
      <c r="E1336" s="267"/>
      <c r="F1336" s="267"/>
      <c r="G1336" s="267"/>
      <c r="H1336" s="267"/>
      <c r="I1336" s="264">
        <f t="shared" si="13"/>
        <v>0</v>
      </c>
      <c r="J1336" s="264">
        <f t="shared" si="13"/>
        <v>0</v>
      </c>
      <c r="K1336" s="265"/>
      <c r="L1336" s="292"/>
      <c r="M1336" s="289"/>
    </row>
    <row r="1337" spans="1:13" ht="28.5" customHeight="1">
      <c r="A1337" s="947" t="s">
        <v>1069</v>
      </c>
      <c r="B1337" s="948"/>
      <c r="C1337" s="948"/>
      <c r="D1337" s="948"/>
      <c r="E1337" s="948"/>
      <c r="F1337" s="948"/>
      <c r="G1337" s="948"/>
      <c r="H1337" s="948"/>
      <c r="I1337" s="948"/>
      <c r="J1337" s="948"/>
      <c r="K1337" s="948"/>
      <c r="L1337" s="948"/>
      <c r="M1337" s="949"/>
    </row>
    <row r="1338" spans="1:13" ht="15.75">
      <c r="A1338" s="329"/>
      <c r="B1338" s="840" t="s">
        <v>1638</v>
      </c>
      <c r="C1338" s="841"/>
      <c r="D1338" s="841"/>
      <c r="E1338" s="841"/>
      <c r="F1338" s="841"/>
      <c r="G1338" s="841"/>
      <c r="H1338" s="841"/>
      <c r="I1338" s="841"/>
      <c r="J1338" s="841"/>
      <c r="K1338" s="841"/>
      <c r="L1338" s="950"/>
      <c r="M1338" s="32"/>
    </row>
    <row r="1339" spans="1:13" ht="222" customHeight="1">
      <c r="A1339" s="24"/>
      <c r="B1339" s="35" t="s">
        <v>1064</v>
      </c>
      <c r="C1339" s="30" t="s">
        <v>193</v>
      </c>
      <c r="D1339" s="33" t="s">
        <v>4</v>
      </c>
      <c r="E1339" s="152" t="s">
        <v>1065</v>
      </c>
      <c r="F1339" s="33">
        <v>6.2</v>
      </c>
      <c r="G1339" s="33"/>
      <c r="H1339" s="33">
        <v>7.7</v>
      </c>
      <c r="I1339" s="30" t="s">
        <v>733</v>
      </c>
      <c r="J1339" s="30" t="s">
        <v>733</v>
      </c>
      <c r="K1339" s="33" t="s">
        <v>733</v>
      </c>
      <c r="L1339" s="33" t="s">
        <v>733</v>
      </c>
      <c r="M1339" s="91" t="s">
        <v>1755</v>
      </c>
    </row>
    <row r="1340" spans="1:13" ht="27" customHeight="1">
      <c r="A1340" s="552"/>
      <c r="B1340" s="944" t="s">
        <v>3</v>
      </c>
      <c r="C1340" s="945"/>
      <c r="D1340" s="945"/>
      <c r="E1340" s="945"/>
      <c r="F1340" s="945"/>
      <c r="G1340" s="945"/>
      <c r="H1340" s="945"/>
      <c r="I1340" s="945"/>
      <c r="J1340" s="945"/>
      <c r="K1340" s="945"/>
      <c r="L1340" s="945"/>
      <c r="M1340" s="946"/>
    </row>
    <row r="1341" spans="1:13" ht="215.25" customHeight="1">
      <c r="A1341" s="552"/>
      <c r="B1341" s="153" t="s">
        <v>1639</v>
      </c>
      <c r="C1341" s="83" t="s">
        <v>1</v>
      </c>
      <c r="D1341" s="83" t="s">
        <v>960</v>
      </c>
      <c r="E1341" s="568" t="s">
        <v>1065</v>
      </c>
      <c r="F1341" s="82" t="s">
        <v>733</v>
      </c>
      <c r="G1341" s="82" t="s">
        <v>733</v>
      </c>
      <c r="H1341" s="82" t="s">
        <v>733</v>
      </c>
      <c r="I1341" s="951" t="s">
        <v>96</v>
      </c>
      <c r="J1341" s="951"/>
      <c r="K1341" s="951"/>
      <c r="L1341" s="951"/>
      <c r="M1341" s="65" t="s">
        <v>1640</v>
      </c>
    </row>
    <row r="1342" spans="1:13" ht="206.25" customHeight="1">
      <c r="A1342" s="552"/>
      <c r="B1342" s="154" t="s">
        <v>1641</v>
      </c>
      <c r="C1342" s="24" t="s">
        <v>1</v>
      </c>
      <c r="D1342" s="24" t="s">
        <v>960</v>
      </c>
      <c r="E1342" s="152" t="s">
        <v>1065</v>
      </c>
      <c r="F1342" s="30" t="s">
        <v>733</v>
      </c>
      <c r="G1342" s="30" t="s">
        <v>733</v>
      </c>
      <c r="H1342" s="30" t="s">
        <v>733</v>
      </c>
      <c r="I1342" s="856" t="s">
        <v>96</v>
      </c>
      <c r="J1342" s="856"/>
      <c r="K1342" s="856"/>
      <c r="L1342" s="856"/>
      <c r="M1342" s="37" t="s">
        <v>1642</v>
      </c>
    </row>
    <row r="1343" spans="1:13" ht="100.5" customHeight="1">
      <c r="A1343" s="34"/>
      <c r="B1343" s="154" t="s">
        <v>1643</v>
      </c>
      <c r="C1343" s="24" t="s">
        <v>1</v>
      </c>
      <c r="D1343" s="24" t="s">
        <v>960</v>
      </c>
      <c r="E1343" s="152" t="s">
        <v>1065</v>
      </c>
      <c r="F1343" s="30" t="s">
        <v>733</v>
      </c>
      <c r="G1343" s="30" t="s">
        <v>733</v>
      </c>
      <c r="H1343" s="528" t="s">
        <v>733</v>
      </c>
      <c r="I1343" s="756" t="s">
        <v>1644</v>
      </c>
      <c r="J1343" s="757"/>
      <c r="K1343" s="757"/>
      <c r="L1343" s="758"/>
      <c r="M1343" s="65" t="s">
        <v>1645</v>
      </c>
    </row>
    <row r="1344" spans="1:13" ht="23.25" customHeight="1">
      <c r="A1344" s="34"/>
      <c r="B1344" s="569" t="s">
        <v>259</v>
      </c>
      <c r="C1344" s="570"/>
      <c r="D1344" s="570"/>
      <c r="E1344" s="571"/>
      <c r="F1344" s="572"/>
      <c r="G1344" s="572"/>
      <c r="H1344" s="573"/>
      <c r="I1344" s="574">
        <v>0</v>
      </c>
      <c r="J1344" s="574">
        <v>0</v>
      </c>
      <c r="K1344" s="572"/>
      <c r="L1344" s="572"/>
      <c r="M1344" s="575"/>
    </row>
    <row r="1345" spans="1:13" ht="18" customHeight="1">
      <c r="A1345" s="34"/>
      <c r="B1345" s="569" t="s">
        <v>7</v>
      </c>
      <c r="C1345" s="570"/>
      <c r="D1345" s="570"/>
      <c r="E1345" s="571"/>
      <c r="F1345" s="572"/>
      <c r="G1345" s="572"/>
      <c r="H1345" s="573"/>
      <c r="I1345" s="574">
        <v>0</v>
      </c>
      <c r="J1345" s="574">
        <v>0</v>
      </c>
      <c r="K1345" s="572"/>
      <c r="L1345" s="572"/>
      <c r="M1345" s="575"/>
    </row>
    <row r="1346" spans="1:13" ht="21" customHeight="1">
      <c r="A1346" s="34"/>
      <c r="B1346" s="569" t="s">
        <v>8</v>
      </c>
      <c r="C1346" s="570"/>
      <c r="D1346" s="570"/>
      <c r="E1346" s="571"/>
      <c r="F1346" s="572"/>
      <c r="G1346" s="572"/>
      <c r="H1346" s="573"/>
      <c r="I1346" s="574">
        <v>0</v>
      </c>
      <c r="J1346" s="574">
        <v>0</v>
      </c>
      <c r="K1346" s="572"/>
      <c r="L1346" s="572"/>
      <c r="M1346" s="575"/>
    </row>
    <row r="1347" spans="1:13" ht="16.5" customHeight="1">
      <c r="A1347" s="34"/>
      <c r="B1347" s="569" t="s">
        <v>1653</v>
      </c>
      <c r="C1347" s="570"/>
      <c r="D1347" s="570"/>
      <c r="E1347" s="571"/>
      <c r="F1347" s="572"/>
      <c r="G1347" s="572"/>
      <c r="H1347" s="573"/>
      <c r="I1347" s="574">
        <v>0</v>
      </c>
      <c r="J1347" s="574">
        <v>0</v>
      </c>
      <c r="K1347" s="572"/>
      <c r="L1347" s="572"/>
      <c r="M1347" s="575"/>
    </row>
    <row r="1348" spans="1:13" ht="15.75">
      <c r="A1348" s="24"/>
      <c r="B1348" s="836" t="s">
        <v>289</v>
      </c>
      <c r="C1348" s="837"/>
      <c r="D1348" s="837"/>
      <c r="E1348" s="837"/>
      <c r="F1348" s="837"/>
      <c r="G1348" s="837"/>
      <c r="H1348" s="837"/>
      <c r="I1348" s="837"/>
      <c r="J1348" s="837"/>
      <c r="K1348" s="837"/>
      <c r="L1348" s="838"/>
      <c r="M1348" s="63"/>
    </row>
    <row r="1349" spans="1:13" ht="47.25">
      <c r="A1349" s="24">
        <v>862</v>
      </c>
      <c r="B1349" s="43" t="s">
        <v>1646</v>
      </c>
      <c r="C1349" s="24" t="s">
        <v>1</v>
      </c>
      <c r="D1349" s="30" t="s">
        <v>1647</v>
      </c>
      <c r="E1349" s="30" t="s">
        <v>1648</v>
      </c>
      <c r="F1349" s="30" t="s">
        <v>733</v>
      </c>
      <c r="G1349" s="30" t="s">
        <v>733</v>
      </c>
      <c r="H1349" s="30" t="s">
        <v>733</v>
      </c>
      <c r="I1349" s="142">
        <v>1</v>
      </c>
      <c r="J1349" s="142">
        <v>1</v>
      </c>
      <c r="K1349" s="29" t="s">
        <v>8</v>
      </c>
      <c r="L1349" s="567"/>
      <c r="M1349" s="42" t="s">
        <v>1649</v>
      </c>
    </row>
    <row r="1350" spans="1:13" ht="15.75">
      <c r="A1350" s="41"/>
      <c r="B1350" s="560" t="s">
        <v>1066</v>
      </c>
      <c r="C1350" s="576"/>
      <c r="D1350" s="560"/>
      <c r="E1350" s="560"/>
      <c r="F1350" s="571"/>
      <c r="G1350" s="571"/>
      <c r="H1350" s="571"/>
      <c r="I1350" s="577">
        <f>SUM(I1351:I1353)</f>
        <v>1</v>
      </c>
      <c r="J1350" s="577">
        <f>SUM(J1351:J1353)</f>
        <v>1</v>
      </c>
      <c r="K1350" s="577"/>
      <c r="L1350" s="559"/>
      <c r="M1350" s="559"/>
    </row>
    <row r="1351" spans="1:13" ht="15.75">
      <c r="A1351" s="41"/>
      <c r="B1351" s="560" t="s">
        <v>7</v>
      </c>
      <c r="C1351" s="576"/>
      <c r="D1351" s="560"/>
      <c r="E1351" s="560"/>
      <c r="F1351" s="560"/>
      <c r="G1351" s="560"/>
      <c r="H1351" s="560"/>
      <c r="I1351" s="578">
        <v>0</v>
      </c>
      <c r="J1351" s="577">
        <v>0</v>
      </c>
      <c r="K1351" s="578"/>
      <c r="L1351" s="559"/>
      <c r="M1351" s="559"/>
    </row>
    <row r="1352" spans="1:13" ht="15.75">
      <c r="A1352" s="41"/>
      <c r="B1352" s="560" t="s">
        <v>8</v>
      </c>
      <c r="C1352" s="576"/>
      <c r="D1352" s="560"/>
      <c r="E1352" s="560"/>
      <c r="F1352" s="560"/>
      <c r="G1352" s="560"/>
      <c r="H1352" s="560"/>
      <c r="I1352" s="578">
        <f>I1349</f>
        <v>1</v>
      </c>
      <c r="J1352" s="578">
        <f>J1349</f>
        <v>1</v>
      </c>
      <c r="K1352" s="578"/>
      <c r="L1352" s="559"/>
      <c r="M1352" s="559"/>
    </row>
    <row r="1353" spans="1:13" ht="15.75">
      <c r="A1353" s="41"/>
      <c r="B1353" s="560" t="s">
        <v>5</v>
      </c>
      <c r="C1353" s="576"/>
      <c r="D1353" s="560"/>
      <c r="E1353" s="560"/>
      <c r="F1353" s="560"/>
      <c r="G1353" s="560"/>
      <c r="H1353" s="560"/>
      <c r="I1353" s="578">
        <v>0</v>
      </c>
      <c r="J1353" s="577">
        <v>0</v>
      </c>
      <c r="K1353" s="578"/>
      <c r="L1353" s="559"/>
      <c r="M1353" s="559"/>
    </row>
    <row r="1354" spans="1:13" ht="16.5" customHeight="1">
      <c r="A1354" s="24"/>
      <c r="B1354" s="706" t="s">
        <v>321</v>
      </c>
      <c r="C1354" s="706"/>
      <c r="D1354" s="706"/>
      <c r="E1354" s="706"/>
      <c r="F1354" s="706"/>
      <c r="G1354" s="706"/>
      <c r="H1354" s="706"/>
      <c r="I1354" s="706"/>
      <c r="J1354" s="706"/>
      <c r="K1354" s="706"/>
      <c r="L1354" s="706"/>
      <c r="M1354" s="52"/>
    </row>
    <row r="1355" spans="1:13" ht="47.25">
      <c r="A1355" s="24">
        <v>873</v>
      </c>
      <c r="B1355" s="85" t="s">
        <v>1067</v>
      </c>
      <c r="C1355" s="24" t="s">
        <v>1</v>
      </c>
      <c r="D1355" s="24"/>
      <c r="E1355" s="152" t="s">
        <v>1068</v>
      </c>
      <c r="F1355" s="152" t="s">
        <v>733</v>
      </c>
      <c r="G1355" s="152" t="s">
        <v>733</v>
      </c>
      <c r="H1355" s="152" t="s">
        <v>733</v>
      </c>
      <c r="I1355" s="142">
        <v>128.7</v>
      </c>
      <c r="J1355" s="142">
        <v>128.7</v>
      </c>
      <c r="K1355" s="566" t="s">
        <v>8</v>
      </c>
      <c r="L1355" s="567"/>
      <c r="M1355" s="42" t="s">
        <v>1650</v>
      </c>
    </row>
    <row r="1356" spans="1:13" ht="15.75">
      <c r="A1356" s="290"/>
      <c r="B1356" s="267" t="s">
        <v>1066</v>
      </c>
      <c r="C1356" s="290"/>
      <c r="D1356" s="267"/>
      <c r="E1356" s="267"/>
      <c r="F1356" s="311"/>
      <c r="G1356" s="311"/>
      <c r="H1356" s="311"/>
      <c r="I1356" s="287">
        <f>SUM(I1357:I1359)</f>
        <v>128.7</v>
      </c>
      <c r="J1356" s="287">
        <f>SUM(J1357:J1359)</f>
        <v>128.7</v>
      </c>
      <c r="K1356" s="265"/>
      <c r="L1356" s="265"/>
      <c r="M1356" s="265"/>
    </row>
    <row r="1357" spans="1:13" ht="15.75">
      <c r="A1357" s="290"/>
      <c r="B1357" s="267" t="s">
        <v>7</v>
      </c>
      <c r="C1357" s="290"/>
      <c r="D1357" s="267"/>
      <c r="E1357" s="267"/>
      <c r="F1357" s="267"/>
      <c r="G1357" s="267"/>
      <c r="H1357" s="267"/>
      <c r="I1357" s="287">
        <v>0</v>
      </c>
      <c r="J1357" s="287">
        <v>0</v>
      </c>
      <c r="K1357" s="265"/>
      <c r="L1357" s="265"/>
      <c r="M1357" s="265"/>
    </row>
    <row r="1358" spans="1:13" ht="15.75">
      <c r="A1358" s="290"/>
      <c r="B1358" s="267" t="s">
        <v>8</v>
      </c>
      <c r="C1358" s="290"/>
      <c r="D1358" s="267"/>
      <c r="E1358" s="267"/>
      <c r="F1358" s="267"/>
      <c r="G1358" s="267"/>
      <c r="H1358" s="267"/>
      <c r="I1358" s="287">
        <f>I1355</f>
        <v>128.7</v>
      </c>
      <c r="J1358" s="287">
        <f>J1355</f>
        <v>128.7</v>
      </c>
      <c r="K1358" s="265"/>
      <c r="L1358" s="265"/>
      <c r="M1358" s="265"/>
    </row>
    <row r="1359" spans="1:13" ht="15.75">
      <c r="A1359" s="290"/>
      <c r="B1359" s="267" t="s">
        <v>5</v>
      </c>
      <c r="C1359" s="290"/>
      <c r="D1359" s="267"/>
      <c r="E1359" s="267"/>
      <c r="F1359" s="267"/>
      <c r="G1359" s="267"/>
      <c r="H1359" s="267"/>
      <c r="I1359" s="287">
        <v>0</v>
      </c>
      <c r="J1359" s="287">
        <v>0</v>
      </c>
      <c r="K1359" s="265"/>
      <c r="L1359" s="265"/>
      <c r="M1359" s="265"/>
    </row>
    <row r="1360" spans="1:13" ht="15.75">
      <c r="A1360" s="297"/>
      <c r="B1360" s="191" t="s">
        <v>738</v>
      </c>
      <c r="C1360" s="297"/>
      <c r="D1360" s="191"/>
      <c r="E1360" s="191"/>
      <c r="F1360" s="312"/>
      <c r="G1360" s="312"/>
      <c r="H1360" s="312"/>
      <c r="I1360" s="313">
        <f>SUM(I1361:I1363)</f>
        <v>129.7</v>
      </c>
      <c r="J1360" s="313">
        <f>SUM(J1361:J1363)</f>
        <v>129.7</v>
      </c>
      <c r="K1360" s="188"/>
      <c r="L1360" s="188"/>
      <c r="M1360" s="188"/>
    </row>
    <row r="1361" spans="1:13" ht="15.75">
      <c r="A1361" s="297"/>
      <c r="B1361" s="191" t="s">
        <v>7</v>
      </c>
      <c r="C1361" s="297"/>
      <c r="D1361" s="191"/>
      <c r="E1361" s="191"/>
      <c r="F1361" s="191"/>
      <c r="G1361" s="191"/>
      <c r="H1361" s="191"/>
      <c r="I1361" s="313">
        <f aca="true" t="shared" si="14" ref="I1361:J1363">I1345+I1351+I1357</f>
        <v>0</v>
      </c>
      <c r="J1361" s="313">
        <f t="shared" si="14"/>
        <v>0</v>
      </c>
      <c r="K1361" s="188"/>
      <c r="L1361" s="188"/>
      <c r="M1361" s="188"/>
    </row>
    <row r="1362" spans="1:13" ht="15.75">
      <c r="A1362" s="297"/>
      <c r="B1362" s="191" t="s">
        <v>8</v>
      </c>
      <c r="C1362" s="297"/>
      <c r="D1362" s="191"/>
      <c r="E1362" s="191"/>
      <c r="F1362" s="191"/>
      <c r="G1362" s="191"/>
      <c r="H1362" s="191"/>
      <c r="I1362" s="313">
        <f t="shared" si="14"/>
        <v>129.7</v>
      </c>
      <c r="J1362" s="313">
        <f t="shared" si="14"/>
        <v>129.7</v>
      </c>
      <c r="K1362" s="188"/>
      <c r="L1362" s="188"/>
      <c r="M1362" s="188"/>
    </row>
    <row r="1363" spans="1:13" ht="15.75">
      <c r="A1363" s="297"/>
      <c r="B1363" s="191" t="s">
        <v>5</v>
      </c>
      <c r="C1363" s="297"/>
      <c r="D1363" s="191"/>
      <c r="E1363" s="191"/>
      <c r="F1363" s="191"/>
      <c r="G1363" s="191"/>
      <c r="H1363" s="191"/>
      <c r="I1363" s="313">
        <f t="shared" si="14"/>
        <v>0</v>
      </c>
      <c r="J1363" s="313">
        <f t="shared" si="14"/>
        <v>0</v>
      </c>
      <c r="K1363" s="188"/>
      <c r="L1363" s="188"/>
      <c r="M1363" s="188"/>
    </row>
    <row r="1364" spans="1:13" ht="39" customHeight="1">
      <c r="A1364" s="293"/>
      <c r="B1364" s="562" t="s">
        <v>801</v>
      </c>
      <c r="C1364" s="293"/>
      <c r="D1364" s="293"/>
      <c r="E1364" s="293"/>
      <c r="F1364" s="293"/>
      <c r="G1364" s="293"/>
      <c r="H1364" s="293"/>
      <c r="I1364" s="561">
        <f>SUM(I1365:I1367)</f>
        <v>103910.167741</v>
      </c>
      <c r="J1364" s="561">
        <f>SUM(J1365:J1367)</f>
        <v>104679.845</v>
      </c>
      <c r="K1364" s="293"/>
      <c r="L1364" s="293"/>
      <c r="M1364" s="293"/>
    </row>
    <row r="1365" spans="1:13" ht="28.5" customHeight="1">
      <c r="A1365" s="293"/>
      <c r="B1365" s="562" t="s">
        <v>7</v>
      </c>
      <c r="C1365" s="293"/>
      <c r="D1365" s="293"/>
      <c r="E1365" s="293"/>
      <c r="F1365" s="293"/>
      <c r="G1365" s="293"/>
      <c r="H1365" s="293"/>
      <c r="I1365" s="561">
        <f aca="true" t="shared" si="15" ref="I1365:J1367">I378+I761+I837+I1251+I1334+I1361</f>
        <v>49323.907999999996</v>
      </c>
      <c r="J1365" s="561">
        <f t="shared" si="15"/>
        <v>49121.375</v>
      </c>
      <c r="K1365" s="621"/>
      <c r="L1365" s="293"/>
      <c r="M1365" s="293"/>
    </row>
    <row r="1366" spans="1:13" ht="27" customHeight="1">
      <c r="A1366" s="293"/>
      <c r="B1366" s="562" t="s">
        <v>8</v>
      </c>
      <c r="C1366" s="293"/>
      <c r="D1366" s="293"/>
      <c r="E1366" s="293"/>
      <c r="F1366" s="293"/>
      <c r="G1366" s="293"/>
      <c r="H1366" s="293"/>
      <c r="I1366" s="561">
        <f t="shared" si="15"/>
        <v>29439.259741</v>
      </c>
      <c r="J1366" s="561">
        <f t="shared" si="15"/>
        <v>30081.469999999998</v>
      </c>
      <c r="K1366" s="643"/>
      <c r="L1366" s="293"/>
      <c r="M1366" s="293"/>
    </row>
    <row r="1367" spans="1:13" ht="26.25" customHeight="1">
      <c r="A1367" s="293"/>
      <c r="B1367" s="562" t="s">
        <v>5</v>
      </c>
      <c r="C1367" s="293"/>
      <c r="D1367" s="293"/>
      <c r="E1367" s="293"/>
      <c r="F1367" s="293"/>
      <c r="G1367" s="293"/>
      <c r="H1367" s="293"/>
      <c r="I1367" s="561">
        <f t="shared" si="15"/>
        <v>25147</v>
      </c>
      <c r="J1367" s="561">
        <f t="shared" si="15"/>
        <v>25477</v>
      </c>
      <c r="K1367" s="293"/>
      <c r="L1367" s="293"/>
      <c r="M1367" s="293"/>
    </row>
  </sheetData>
  <sheetProtection/>
  <mergeCells count="622">
    <mergeCell ref="M406:M407"/>
    <mergeCell ref="M897:M898"/>
    <mergeCell ref="B1354:L1354"/>
    <mergeCell ref="B842:M842"/>
    <mergeCell ref="I847:L847"/>
    <mergeCell ref="B862:L862"/>
    <mergeCell ref="B1340:M1340"/>
    <mergeCell ref="A1337:M1337"/>
    <mergeCell ref="B1338:L1338"/>
    <mergeCell ref="I1341:L1341"/>
    <mergeCell ref="I1342:L1342"/>
    <mergeCell ref="I1343:L1343"/>
    <mergeCell ref="B1348:L1348"/>
    <mergeCell ref="M1275:M1276"/>
    <mergeCell ref="B1300:L1300"/>
    <mergeCell ref="B1307:L1307"/>
    <mergeCell ref="B1322:J1322"/>
    <mergeCell ref="B1317:M1317"/>
    <mergeCell ref="E1318:M1318"/>
    <mergeCell ref="B1235:L1235"/>
    <mergeCell ref="B1255:L1255"/>
    <mergeCell ref="B1268:M1268"/>
    <mergeCell ref="M1269:M1274"/>
    <mergeCell ref="B1254:M1254"/>
    <mergeCell ref="D1129:D1130"/>
    <mergeCell ref="B1226:J1226"/>
    <mergeCell ref="B1168:L1168"/>
    <mergeCell ref="B1212:L1212"/>
    <mergeCell ref="G1171:G1172"/>
    <mergeCell ref="A1171:A1172"/>
    <mergeCell ref="B1171:B1172"/>
    <mergeCell ref="C1171:C1172"/>
    <mergeCell ref="D1171:D1172"/>
    <mergeCell ref="E1171:E1172"/>
    <mergeCell ref="F1171:F1172"/>
    <mergeCell ref="I1139:L1139"/>
    <mergeCell ref="I1140:L1140"/>
    <mergeCell ref="B1181:J1181"/>
    <mergeCell ref="B1188:L1188"/>
    <mergeCell ref="B1196:L1196"/>
    <mergeCell ref="B1202:L1202"/>
    <mergeCell ref="H1171:H1172"/>
    <mergeCell ref="M1125:M1126"/>
    <mergeCell ref="A1127:A1128"/>
    <mergeCell ref="B1127:B1128"/>
    <mergeCell ref="C1127:C1128"/>
    <mergeCell ref="D1127:D1128"/>
    <mergeCell ref="E1127:E1128"/>
    <mergeCell ref="F1127:F1128"/>
    <mergeCell ref="G1127:G1128"/>
    <mergeCell ref="H1127:H1128"/>
    <mergeCell ref="M1127:M1128"/>
    <mergeCell ref="A1125:A1126"/>
    <mergeCell ref="B1125:B1126"/>
    <mergeCell ref="C1125:C1126"/>
    <mergeCell ref="D1125:D1126"/>
    <mergeCell ref="E1125:E1126"/>
    <mergeCell ref="F1125:F1126"/>
    <mergeCell ref="M1120:M1121"/>
    <mergeCell ref="A1123:A1124"/>
    <mergeCell ref="B1123:B1124"/>
    <mergeCell ref="C1123:C1124"/>
    <mergeCell ref="D1123:D1124"/>
    <mergeCell ref="E1123:E1124"/>
    <mergeCell ref="F1123:F1124"/>
    <mergeCell ref="M1123:M1124"/>
    <mergeCell ref="A1120:A1121"/>
    <mergeCell ref="G1120:G1121"/>
    <mergeCell ref="G1106:G1107"/>
    <mergeCell ref="H1106:H1107"/>
    <mergeCell ref="M1106:M1107"/>
    <mergeCell ref="B1114:L1114"/>
    <mergeCell ref="A1106:A1107"/>
    <mergeCell ref="B1106:B1107"/>
    <mergeCell ref="C1106:C1107"/>
    <mergeCell ref="D1106:D1107"/>
    <mergeCell ref="E1106:E1107"/>
    <mergeCell ref="F1106:F1107"/>
    <mergeCell ref="A1104:A1105"/>
    <mergeCell ref="B1104:B1105"/>
    <mergeCell ref="C1104:C1105"/>
    <mergeCell ref="D1104:D1105"/>
    <mergeCell ref="E1104:E1105"/>
    <mergeCell ref="F1104:F1105"/>
    <mergeCell ref="G1104:G1105"/>
    <mergeCell ref="H1104:H1105"/>
    <mergeCell ref="M1104:M1105"/>
    <mergeCell ref="G1094:K1094"/>
    <mergeCell ref="B1100:L1100"/>
    <mergeCell ref="B1048:J1048"/>
    <mergeCell ref="B1060:J1060"/>
    <mergeCell ref="B1061:J1061"/>
    <mergeCell ref="I1063:L1063"/>
    <mergeCell ref="B1082:L1082"/>
    <mergeCell ref="B1088:M1088"/>
    <mergeCell ref="M1010:M1011"/>
    <mergeCell ref="I1012:L1012"/>
    <mergeCell ref="B1020:L1020"/>
    <mergeCell ref="I1021:L1021"/>
    <mergeCell ref="B1027:L1027"/>
    <mergeCell ref="B1047:J1047"/>
    <mergeCell ref="E1012:E1013"/>
    <mergeCell ref="B1036:B1037"/>
    <mergeCell ref="M1036:M1037"/>
    <mergeCell ref="H1008:H1009"/>
    <mergeCell ref="M1008:M1009"/>
    <mergeCell ref="A1010:A1011"/>
    <mergeCell ref="B1010:B1011"/>
    <mergeCell ref="C1010:C1011"/>
    <mergeCell ref="D1010:D1011"/>
    <mergeCell ref="E1010:E1011"/>
    <mergeCell ref="F1010:F1011"/>
    <mergeCell ref="G1010:G1011"/>
    <mergeCell ref="H1010:H1011"/>
    <mergeCell ref="B989:L989"/>
    <mergeCell ref="B996:L996"/>
    <mergeCell ref="I1006:J1006"/>
    <mergeCell ref="A1008:A1009"/>
    <mergeCell ref="B1008:B1009"/>
    <mergeCell ref="C1008:C1009"/>
    <mergeCell ref="D1008:D1009"/>
    <mergeCell ref="E1008:E1009"/>
    <mergeCell ref="F1008:F1009"/>
    <mergeCell ref="G1008:G1009"/>
    <mergeCell ref="F965:F966"/>
    <mergeCell ref="G965:G966"/>
    <mergeCell ref="H965:H966"/>
    <mergeCell ref="B961:J961"/>
    <mergeCell ref="F953:F954"/>
    <mergeCell ref="G953:G954"/>
    <mergeCell ref="H953:H954"/>
    <mergeCell ref="M953:M954"/>
    <mergeCell ref="I955:L955"/>
    <mergeCell ref="M955:M956"/>
    <mergeCell ref="I956:L956"/>
    <mergeCell ref="B940:E940"/>
    <mergeCell ref="B948:M948"/>
    <mergeCell ref="B949:M949"/>
    <mergeCell ref="B952:J952"/>
    <mergeCell ref="A953:A954"/>
    <mergeCell ref="B953:B954"/>
    <mergeCell ref="C953:C954"/>
    <mergeCell ref="D953:D954"/>
    <mergeCell ref="E953:E954"/>
    <mergeCell ref="B931:L931"/>
    <mergeCell ref="M895:M896"/>
    <mergeCell ref="B912:L912"/>
    <mergeCell ref="B891:J891"/>
    <mergeCell ref="G895:G896"/>
    <mergeCell ref="H895:H896"/>
    <mergeCell ref="M922:M924"/>
    <mergeCell ref="D897:D898"/>
    <mergeCell ref="E897:E898"/>
    <mergeCell ref="F897:F898"/>
    <mergeCell ref="G897:G898"/>
    <mergeCell ref="A895:A896"/>
    <mergeCell ref="B895:B896"/>
    <mergeCell ref="C895:C896"/>
    <mergeCell ref="D895:D896"/>
    <mergeCell ref="E895:E896"/>
    <mergeCell ref="F895:F896"/>
    <mergeCell ref="M1171:M1172"/>
    <mergeCell ref="J849:J850"/>
    <mergeCell ref="M849:M850"/>
    <mergeCell ref="B880:M880"/>
    <mergeCell ref="B881:M881"/>
    <mergeCell ref="B884:L884"/>
    <mergeCell ref="F1120:F1121"/>
    <mergeCell ref="B1146:L1146"/>
    <mergeCell ref="B1153:L1153"/>
    <mergeCell ref="B1162:L1162"/>
    <mergeCell ref="B744:L744"/>
    <mergeCell ref="B745:M745"/>
    <mergeCell ref="B749:L749"/>
    <mergeCell ref="I753:L753"/>
    <mergeCell ref="I713:L713"/>
    <mergeCell ref="I715:L715"/>
    <mergeCell ref="I716:L716"/>
    <mergeCell ref="B721:L721"/>
    <mergeCell ref="B722:L722"/>
    <mergeCell ref="B726:L726"/>
    <mergeCell ref="I706:L706"/>
    <mergeCell ref="I707:L707"/>
    <mergeCell ref="I709:L709"/>
    <mergeCell ref="I710:L710"/>
    <mergeCell ref="I711:L711"/>
    <mergeCell ref="I712:L712"/>
    <mergeCell ref="B672:M672"/>
    <mergeCell ref="B694:M694"/>
    <mergeCell ref="B695:M695"/>
    <mergeCell ref="B701:L701"/>
    <mergeCell ref="F702:K702"/>
    <mergeCell ref="I705:L705"/>
    <mergeCell ref="B611:J611"/>
    <mergeCell ref="B627:L627"/>
    <mergeCell ref="B635:M635"/>
    <mergeCell ref="B657:L657"/>
    <mergeCell ref="B658:L658"/>
    <mergeCell ref="B662:L662"/>
    <mergeCell ref="B596:J596"/>
    <mergeCell ref="I597:L597"/>
    <mergeCell ref="I598:L598"/>
    <mergeCell ref="I599:L599"/>
    <mergeCell ref="B604:M604"/>
    <mergeCell ref="B605:M605"/>
    <mergeCell ref="G576:G577"/>
    <mergeCell ref="H576:H577"/>
    <mergeCell ref="M576:M577"/>
    <mergeCell ref="M583:M584"/>
    <mergeCell ref="B592:M592"/>
    <mergeCell ref="B593:M593"/>
    <mergeCell ref="B583:B584"/>
    <mergeCell ref="C583:C584"/>
    <mergeCell ref="E583:E584"/>
    <mergeCell ref="B585:B586"/>
    <mergeCell ref="A576:A577"/>
    <mergeCell ref="B576:B577"/>
    <mergeCell ref="C576:C577"/>
    <mergeCell ref="D576:D577"/>
    <mergeCell ref="E576:E577"/>
    <mergeCell ref="F576:F577"/>
    <mergeCell ref="A574:A575"/>
    <mergeCell ref="B574:B575"/>
    <mergeCell ref="C574:C575"/>
    <mergeCell ref="D574:D575"/>
    <mergeCell ref="E574:E575"/>
    <mergeCell ref="M574:M575"/>
    <mergeCell ref="A572:A573"/>
    <mergeCell ref="B572:B573"/>
    <mergeCell ref="C572:C573"/>
    <mergeCell ref="D572:D573"/>
    <mergeCell ref="E572:E573"/>
    <mergeCell ref="M572:M573"/>
    <mergeCell ref="G567:G568"/>
    <mergeCell ref="H567:H568"/>
    <mergeCell ref="M567:M568"/>
    <mergeCell ref="A570:A571"/>
    <mergeCell ref="B570:B571"/>
    <mergeCell ref="C570:C571"/>
    <mergeCell ref="D570:D571"/>
    <mergeCell ref="E570:E571"/>
    <mergeCell ref="M570:M571"/>
    <mergeCell ref="A567:A568"/>
    <mergeCell ref="B567:B568"/>
    <mergeCell ref="C567:C568"/>
    <mergeCell ref="D567:D568"/>
    <mergeCell ref="E567:E568"/>
    <mergeCell ref="F567:F568"/>
    <mergeCell ref="A565:A566"/>
    <mergeCell ref="B565:B566"/>
    <mergeCell ref="C565:C566"/>
    <mergeCell ref="D565:D566"/>
    <mergeCell ref="E565:E566"/>
    <mergeCell ref="M565:M566"/>
    <mergeCell ref="A563:A564"/>
    <mergeCell ref="B563:B564"/>
    <mergeCell ref="C563:C564"/>
    <mergeCell ref="D563:D564"/>
    <mergeCell ref="E563:E564"/>
    <mergeCell ref="M563:M564"/>
    <mergeCell ref="E559:E560"/>
    <mergeCell ref="M559:M560"/>
    <mergeCell ref="A561:A562"/>
    <mergeCell ref="B561:B562"/>
    <mergeCell ref="C561:C562"/>
    <mergeCell ref="D561:D562"/>
    <mergeCell ref="E561:E562"/>
    <mergeCell ref="M561:M562"/>
    <mergeCell ref="B555:B556"/>
    <mergeCell ref="C555:C556"/>
    <mergeCell ref="D555:D556"/>
    <mergeCell ref="E555:E556"/>
    <mergeCell ref="A557:A558"/>
    <mergeCell ref="B557:B558"/>
    <mergeCell ref="C557:C558"/>
    <mergeCell ref="D557:D558"/>
    <mergeCell ref="E557:E558"/>
    <mergeCell ref="A555:A556"/>
    <mergeCell ref="M545:M546"/>
    <mergeCell ref="A548:A549"/>
    <mergeCell ref="B548:B549"/>
    <mergeCell ref="C548:C549"/>
    <mergeCell ref="D548:D549"/>
    <mergeCell ref="E548:E549"/>
    <mergeCell ref="M548:M549"/>
    <mergeCell ref="B544:L544"/>
    <mergeCell ref="A545:A546"/>
    <mergeCell ref="B545:B546"/>
    <mergeCell ref="C545:C546"/>
    <mergeCell ref="D545:D546"/>
    <mergeCell ref="E545:E546"/>
    <mergeCell ref="I495:L495"/>
    <mergeCell ref="I496:L496"/>
    <mergeCell ref="I497:L497"/>
    <mergeCell ref="I498:L498"/>
    <mergeCell ref="I499:L499"/>
    <mergeCell ref="B507:L507"/>
    <mergeCell ref="I484:L484"/>
    <mergeCell ref="A486:A487"/>
    <mergeCell ref="B486:B487"/>
    <mergeCell ref="C486:C487"/>
    <mergeCell ref="D486:D487"/>
    <mergeCell ref="E486:E487"/>
    <mergeCell ref="H454:H455"/>
    <mergeCell ref="M454:M455"/>
    <mergeCell ref="B461:M461"/>
    <mergeCell ref="B474:M474"/>
    <mergeCell ref="B475:L475"/>
    <mergeCell ref="B481:M481"/>
    <mergeCell ref="H443:H444"/>
    <mergeCell ref="M443:M444"/>
    <mergeCell ref="B453:M453"/>
    <mergeCell ref="A454:A455"/>
    <mergeCell ref="B454:B455"/>
    <mergeCell ref="C454:C455"/>
    <mergeCell ref="D454:D455"/>
    <mergeCell ref="E454:E455"/>
    <mergeCell ref="F454:F455"/>
    <mergeCell ref="G454:G455"/>
    <mergeCell ref="M433:M434"/>
    <mergeCell ref="I436:L436"/>
    <mergeCell ref="B442:M442"/>
    <mergeCell ref="A443:A444"/>
    <mergeCell ref="B443:B444"/>
    <mergeCell ref="C443:C444"/>
    <mergeCell ref="D443:D444"/>
    <mergeCell ref="E443:E444"/>
    <mergeCell ref="F443:F444"/>
    <mergeCell ref="G443:G444"/>
    <mergeCell ref="I419:L419"/>
    <mergeCell ref="B432:L432"/>
    <mergeCell ref="B433:B434"/>
    <mergeCell ref="C433:C434"/>
    <mergeCell ref="D433:D434"/>
    <mergeCell ref="E433:E434"/>
    <mergeCell ref="F433:F434"/>
    <mergeCell ref="G433:G434"/>
    <mergeCell ref="H433:H434"/>
    <mergeCell ref="I404:L404"/>
    <mergeCell ref="I405:L405"/>
    <mergeCell ref="I412:L412"/>
    <mergeCell ref="I414:L414"/>
    <mergeCell ref="I417:L417"/>
    <mergeCell ref="I418:L418"/>
    <mergeCell ref="B382:M382"/>
    <mergeCell ref="B383:M383"/>
    <mergeCell ref="B394:M394"/>
    <mergeCell ref="I397:L397"/>
    <mergeCell ref="I403:L403"/>
    <mergeCell ref="E399:E400"/>
    <mergeCell ref="M399:M400"/>
    <mergeCell ref="B823:L823"/>
    <mergeCell ref="B824:L824"/>
    <mergeCell ref="B826:L826"/>
    <mergeCell ref="I828:L828"/>
    <mergeCell ref="I829:L829"/>
    <mergeCell ref="I830:L830"/>
    <mergeCell ref="F84:K84"/>
    <mergeCell ref="B813:L813"/>
    <mergeCell ref="F788:J788"/>
    <mergeCell ref="F789:J789"/>
    <mergeCell ref="F790:J790"/>
    <mergeCell ref="F791:J791"/>
    <mergeCell ref="F792:J792"/>
    <mergeCell ref="B798:M798"/>
    <mergeCell ref="B805:L805"/>
    <mergeCell ref="B381:M381"/>
    <mergeCell ref="B197:J197"/>
    <mergeCell ref="A95:A96"/>
    <mergeCell ref="A123:A124"/>
    <mergeCell ref="L41:L42"/>
    <mergeCell ref="A246:A247"/>
    <mergeCell ref="F48:K48"/>
    <mergeCell ref="F83:K83"/>
    <mergeCell ref="F69:K69"/>
    <mergeCell ref="F70:K70"/>
    <mergeCell ref="A111:A112"/>
    <mergeCell ref="B170:M170"/>
    <mergeCell ref="B97:L97"/>
    <mergeCell ref="M123:M124"/>
    <mergeCell ref="D138:D139"/>
    <mergeCell ref="M109:M110"/>
    <mergeCell ref="F129:K129"/>
    <mergeCell ref="A93:A94"/>
    <mergeCell ref="B106:M106"/>
    <mergeCell ref="M246:M247"/>
    <mergeCell ref="M166:M168"/>
    <mergeCell ref="B233:M233"/>
    <mergeCell ref="B241:M241"/>
    <mergeCell ref="F128:K128"/>
    <mergeCell ref="B125:M125"/>
    <mergeCell ref="D111:D112"/>
    <mergeCell ref="M111:M112"/>
    <mergeCell ref="B327:M327"/>
    <mergeCell ref="F793:J793"/>
    <mergeCell ref="B868:L868"/>
    <mergeCell ref="B841:M841"/>
    <mergeCell ref="B513:L513"/>
    <mergeCell ref="B519:M519"/>
    <mergeCell ref="B529:M529"/>
    <mergeCell ref="B840:M840"/>
    <mergeCell ref="B765:L765"/>
    <mergeCell ref="B766:L766"/>
    <mergeCell ref="B774:L774"/>
    <mergeCell ref="B764:M764"/>
    <mergeCell ref="F783:J783"/>
    <mergeCell ref="A399:A400"/>
    <mergeCell ref="B399:B400"/>
    <mergeCell ref="C399:C400"/>
    <mergeCell ref="D399:D400"/>
    <mergeCell ref="B530:L530"/>
    <mergeCell ref="M552:M553"/>
    <mergeCell ref="M555:M556"/>
    <mergeCell ref="B846:M846"/>
    <mergeCell ref="G11:G12"/>
    <mergeCell ref="E11:E12"/>
    <mergeCell ref="B919:L919"/>
    <mergeCell ref="F21:K21"/>
    <mergeCell ref="F26:K26"/>
    <mergeCell ref="F28:K28"/>
    <mergeCell ref="F46:K46"/>
    <mergeCell ref="H11:H12"/>
    <mergeCell ref="M11:M12"/>
    <mergeCell ref="D2:H2"/>
    <mergeCell ref="D3:H3"/>
    <mergeCell ref="A10:L10"/>
    <mergeCell ref="A11:A12"/>
    <mergeCell ref="B11:B12"/>
    <mergeCell ref="C11:C12"/>
    <mergeCell ref="F11:F12"/>
    <mergeCell ref="B15:J15"/>
    <mergeCell ref="B16:J16"/>
    <mergeCell ref="B20:L20"/>
    <mergeCell ref="I11:L11"/>
    <mergeCell ref="D11:D12"/>
    <mergeCell ref="B14:M14"/>
    <mergeCell ref="B33:J33"/>
    <mergeCell ref="B34:J34"/>
    <mergeCell ref="K41:K42"/>
    <mergeCell ref="I41:I42"/>
    <mergeCell ref="F98:K98"/>
    <mergeCell ref="B77:J77"/>
    <mergeCell ref="E38:E39"/>
    <mergeCell ref="B45:M45"/>
    <mergeCell ref="B89:J89"/>
    <mergeCell ref="B90:J90"/>
    <mergeCell ref="A109:A110"/>
    <mergeCell ref="B109:B110"/>
    <mergeCell ref="B198:J198"/>
    <mergeCell ref="B203:L203"/>
    <mergeCell ref="F182:K182"/>
    <mergeCell ref="F181:K181"/>
    <mergeCell ref="B120:M120"/>
    <mergeCell ref="B113:L113"/>
    <mergeCell ref="B136:M136"/>
    <mergeCell ref="D305:D310"/>
    <mergeCell ref="B121:L121"/>
    <mergeCell ref="F126:K126"/>
    <mergeCell ref="F127:K127"/>
    <mergeCell ref="B123:B124"/>
    <mergeCell ref="D123:D124"/>
    <mergeCell ref="F227:K227"/>
    <mergeCell ref="F249:K249"/>
    <mergeCell ref="F205:K205"/>
    <mergeCell ref="F204:K204"/>
    <mergeCell ref="C246:C247"/>
    <mergeCell ref="F242:K242"/>
    <mergeCell ref="F224:K224"/>
    <mergeCell ref="F226:K226"/>
    <mergeCell ref="B223:L223"/>
    <mergeCell ref="B294:M294"/>
    <mergeCell ref="B257:M257"/>
    <mergeCell ref="B256:M256"/>
    <mergeCell ref="F251:K251"/>
    <mergeCell ref="F250:K250"/>
    <mergeCell ref="D298:D300"/>
    <mergeCell ref="M288:M289"/>
    <mergeCell ref="D263:D265"/>
    <mergeCell ref="E342:E347"/>
    <mergeCell ref="E301:E304"/>
    <mergeCell ref="E305:E310"/>
    <mergeCell ref="E336:E339"/>
    <mergeCell ref="D276:D279"/>
    <mergeCell ref="D301:D304"/>
    <mergeCell ref="B282:M282"/>
    <mergeCell ref="K355:K358"/>
    <mergeCell ref="F353:K353"/>
    <mergeCell ref="D1:H1"/>
    <mergeCell ref="F22:K22"/>
    <mergeCell ref="F23:K23"/>
    <mergeCell ref="F24:K24"/>
    <mergeCell ref="F175:K175"/>
    <mergeCell ref="D312:D314"/>
    <mergeCell ref="B220:M220"/>
    <mergeCell ref="B146:M146"/>
    <mergeCell ref="B361:L361"/>
    <mergeCell ref="B78:J78"/>
    <mergeCell ref="B82:L82"/>
    <mergeCell ref="E298:E300"/>
    <mergeCell ref="D266:D269"/>
    <mergeCell ref="D270:D275"/>
    <mergeCell ref="E246:E247"/>
    <mergeCell ref="F248:K248"/>
    <mergeCell ref="B246:B247"/>
    <mergeCell ref="D246:D247"/>
    <mergeCell ref="F245:K245"/>
    <mergeCell ref="F179:K179"/>
    <mergeCell ref="M138:M139"/>
    <mergeCell ref="F244:K244"/>
    <mergeCell ref="B135:M135"/>
    <mergeCell ref="M80:M81"/>
    <mergeCell ref="F99:K99"/>
    <mergeCell ref="G141:K141"/>
    <mergeCell ref="F150:K150"/>
    <mergeCell ref="B111:B112"/>
    <mergeCell ref="J41:J42"/>
    <mergeCell ref="A38:A39"/>
    <mergeCell ref="D38:D39"/>
    <mergeCell ref="D41:D42"/>
    <mergeCell ref="D80:D81"/>
    <mergeCell ref="D93:D94"/>
    <mergeCell ref="F55:K55"/>
    <mergeCell ref="F47:K47"/>
    <mergeCell ref="A52:A53"/>
    <mergeCell ref="C52:C53"/>
    <mergeCell ref="B147:L147"/>
    <mergeCell ref="B160:M160"/>
    <mergeCell ref="F209:K209"/>
    <mergeCell ref="F206:K206"/>
    <mergeCell ref="A41:A42"/>
    <mergeCell ref="B41:B42"/>
    <mergeCell ref="M41:M42"/>
    <mergeCell ref="F72:K72"/>
    <mergeCell ref="L52:L53"/>
    <mergeCell ref="B105:M105"/>
    <mergeCell ref="B95:B96"/>
    <mergeCell ref="B93:B94"/>
    <mergeCell ref="M95:M96"/>
    <mergeCell ref="B80:B81"/>
    <mergeCell ref="B61:M61"/>
    <mergeCell ref="F56:K56"/>
    <mergeCell ref="F71:K71"/>
    <mergeCell ref="D95:D96"/>
    <mergeCell ref="M93:M94"/>
    <mergeCell ref="B68:L68"/>
    <mergeCell ref="F25:K25"/>
    <mergeCell ref="F49:K49"/>
    <mergeCell ref="F54:K54"/>
    <mergeCell ref="F51:K51"/>
    <mergeCell ref="E52:E53"/>
    <mergeCell ref="B62:M62"/>
    <mergeCell ref="B52:B53"/>
    <mergeCell ref="M38:M39"/>
    <mergeCell ref="B38:B39"/>
    <mergeCell ref="D52:D53"/>
    <mergeCell ref="G319:L319"/>
    <mergeCell ref="K362:K363"/>
    <mergeCell ref="E312:E314"/>
    <mergeCell ref="F180:K180"/>
    <mergeCell ref="B316:M316"/>
    <mergeCell ref="G320:L320"/>
    <mergeCell ref="B258:M258"/>
    <mergeCell ref="B288:B289"/>
    <mergeCell ref="C312:C314"/>
    <mergeCell ref="F225:K225"/>
    <mergeCell ref="I554:L554"/>
    <mergeCell ref="G318:L318"/>
    <mergeCell ref="G322:L322"/>
    <mergeCell ref="B1227:J1227"/>
    <mergeCell ref="H1228:L1228"/>
    <mergeCell ref="H1229:L1229"/>
    <mergeCell ref="B1120:B1121"/>
    <mergeCell ref="C1120:C1121"/>
    <mergeCell ref="D1120:D1121"/>
    <mergeCell ref="E1120:E1121"/>
    <mergeCell ref="H1120:H1121"/>
    <mergeCell ref="G1123:G1124"/>
    <mergeCell ref="H1123:H1124"/>
    <mergeCell ref="G1125:G1126"/>
    <mergeCell ref="H1125:H1126"/>
    <mergeCell ref="B1138:J1138"/>
    <mergeCell ref="B981:L981"/>
    <mergeCell ref="F352:K352"/>
    <mergeCell ref="B140:L140"/>
    <mergeCell ref="F211:K211"/>
    <mergeCell ref="F213:K213"/>
    <mergeCell ref="F210:K210"/>
    <mergeCell ref="F207:K207"/>
    <mergeCell ref="F208:K208"/>
    <mergeCell ref="G321:L321"/>
    <mergeCell ref="B897:B898"/>
    <mergeCell ref="B232:M232"/>
    <mergeCell ref="F243:K243"/>
    <mergeCell ref="B219:M219"/>
    <mergeCell ref="M52:M53"/>
    <mergeCell ref="F52:K53"/>
    <mergeCell ref="F176:K176"/>
    <mergeCell ref="F177:K177"/>
    <mergeCell ref="D109:D110"/>
    <mergeCell ref="B138:B139"/>
    <mergeCell ref="B149:L149"/>
    <mergeCell ref="M557:M558"/>
    <mergeCell ref="B581:B582"/>
    <mergeCell ref="A581:A582"/>
    <mergeCell ref="C581:C582"/>
    <mergeCell ref="D581:D582"/>
    <mergeCell ref="E581:E582"/>
    <mergeCell ref="A559:A560"/>
    <mergeCell ref="B559:B560"/>
    <mergeCell ref="C559:C560"/>
    <mergeCell ref="D559:D560"/>
    <mergeCell ref="H897:H898"/>
    <mergeCell ref="B328:L328"/>
    <mergeCell ref="E333:E335"/>
    <mergeCell ref="B350:M350"/>
    <mergeCell ref="A585:A586"/>
    <mergeCell ref="C585:C586"/>
    <mergeCell ref="D585:D586"/>
    <mergeCell ref="D583:D584"/>
    <mergeCell ref="E585:E586"/>
    <mergeCell ref="M585:M586"/>
  </mergeCells>
  <dataValidations count="1">
    <dataValidation allowBlank="1" showInputMessage="1" showErrorMessage="1" prompt="Введите дополнительную характеристику на русском языке" sqref="M900:M901 M892:M893 M921:M922"/>
  </dataValidations>
  <printOptions horizontalCentered="1"/>
  <pageMargins left="0.1968503937007874" right="0.31496062992125984" top="0.35433070866141736" bottom="0.35433070866141736" header="0.31496062992125984" footer="0.31496062992125984"/>
  <pageSetup fitToHeight="0" fitToWidth="1" horizontalDpi="600" verticalDpi="600" orientation="landscape" paperSize="9" scale="47" r:id="rId1"/>
</worksheet>
</file>

<file path=xl/worksheets/sheet2.xml><?xml version="1.0" encoding="utf-8"?>
<worksheet xmlns="http://schemas.openxmlformats.org/spreadsheetml/2006/main" xmlns:r="http://schemas.openxmlformats.org/officeDocument/2006/relationships">
  <dimension ref="A1:L38"/>
  <sheetViews>
    <sheetView zoomScale="80" zoomScaleNormal="80" zoomScalePageLayoutView="0" workbookViewId="0" topLeftCell="A1">
      <selection activeCell="B5" sqref="B5"/>
    </sheetView>
  </sheetViews>
  <sheetFormatPr defaultColWidth="9.00390625" defaultRowHeight="12.75"/>
  <cols>
    <col min="1" max="1" width="52.00390625" style="4" customWidth="1"/>
    <col min="2" max="3" width="12.625" style="22" customWidth="1"/>
    <col min="4" max="5" width="11.875" style="22" customWidth="1"/>
    <col min="6" max="7" width="12.25390625" style="22" customWidth="1"/>
    <col min="8" max="9" width="10.75390625" style="22" customWidth="1"/>
    <col min="10" max="11" width="13.25390625" style="22" customWidth="1"/>
    <col min="12" max="12" width="13.125" style="22" bestFit="1" customWidth="1"/>
    <col min="13" max="16384" width="9.125" style="4" customWidth="1"/>
  </cols>
  <sheetData>
    <row r="1" spans="1:12" ht="40.5" customHeight="1">
      <c r="A1" s="1" t="s">
        <v>106</v>
      </c>
      <c r="B1" s="2" t="s">
        <v>83</v>
      </c>
      <c r="C1" s="2"/>
      <c r="D1" s="2" t="s">
        <v>88</v>
      </c>
      <c r="E1" s="2"/>
      <c r="F1" s="2" t="s">
        <v>89</v>
      </c>
      <c r="G1" s="2"/>
      <c r="H1" s="2" t="s">
        <v>90</v>
      </c>
      <c r="I1" s="2"/>
      <c r="J1" s="3" t="s">
        <v>91</v>
      </c>
      <c r="K1" s="3"/>
      <c r="L1" s="3" t="s">
        <v>2</v>
      </c>
    </row>
    <row r="2" spans="1:12" ht="18.75">
      <c r="A2" s="952" t="s">
        <v>107</v>
      </c>
      <c r="B2" s="952"/>
      <c r="C2" s="952"/>
      <c r="D2" s="952"/>
      <c r="E2" s="952"/>
      <c r="F2" s="952"/>
      <c r="G2" s="952"/>
      <c r="H2" s="952"/>
      <c r="I2" s="952"/>
      <c r="J2" s="952"/>
      <c r="K2" s="952"/>
      <c r="L2" s="952"/>
    </row>
    <row r="3" spans="1:12" ht="12.75" customHeight="1">
      <c r="A3" s="954" t="s">
        <v>112</v>
      </c>
      <c r="B3" s="955"/>
      <c r="C3" s="955"/>
      <c r="D3" s="955"/>
      <c r="E3" s="955"/>
      <c r="F3" s="955"/>
      <c r="G3" s="955"/>
      <c r="H3" s="955"/>
      <c r="I3" s="955"/>
      <c r="J3" s="955"/>
      <c r="K3" s="955"/>
      <c r="L3" s="956"/>
    </row>
    <row r="4" spans="1:12" ht="56.25">
      <c r="A4" s="5" t="s">
        <v>135</v>
      </c>
      <c r="B4" s="6" t="e">
        <f>SUM(#REF!)</f>
        <v>#REF!</v>
      </c>
      <c r="C4" s="7"/>
      <c r="D4" s="7" t="e">
        <f>SUM(#REF!)</f>
        <v>#REF!</v>
      </c>
      <c r="E4" s="7"/>
      <c r="F4" s="7" t="e">
        <f>SUM(#REF!)</f>
        <v>#REF!</v>
      </c>
      <c r="G4" s="7"/>
      <c r="H4" s="7" t="e">
        <f>SUM(#REF!)</f>
        <v>#REF!</v>
      </c>
      <c r="I4" s="7"/>
      <c r="J4" s="7" t="e">
        <f>SUM(#REF!)</f>
        <v>#REF!</v>
      </c>
      <c r="K4" s="7"/>
      <c r="L4" s="8" t="e">
        <f aca="true" t="shared" si="0" ref="L4:L15">SUM(B4:J4)</f>
        <v>#REF!</v>
      </c>
    </row>
    <row r="5" spans="1:12" ht="37.5">
      <c r="A5" s="5" t="s">
        <v>136</v>
      </c>
      <c r="B5" s="9" t="e">
        <f>SUM(#REF!)</f>
        <v>#REF!</v>
      </c>
      <c r="C5" s="10"/>
      <c r="D5" s="10" t="e">
        <f>SUM(#REF!)</f>
        <v>#REF!</v>
      </c>
      <c r="E5" s="10"/>
      <c r="F5" s="10" t="e">
        <f>SUM(#REF!)</f>
        <v>#REF!</v>
      </c>
      <c r="G5" s="10"/>
      <c r="H5" s="10" t="e">
        <f>SUM(#REF!)</f>
        <v>#REF!</v>
      </c>
      <c r="I5" s="10"/>
      <c r="J5" s="10" t="e">
        <f>SUM(#REF!)</f>
        <v>#REF!</v>
      </c>
      <c r="K5" s="10"/>
      <c r="L5" s="8" t="e">
        <f t="shared" si="0"/>
        <v>#REF!</v>
      </c>
    </row>
    <row r="6" spans="1:12" ht="37.5">
      <c r="A6" s="5" t="s">
        <v>137</v>
      </c>
      <c r="B6" s="11" t="e">
        <f>SUM(#REF!)</f>
        <v>#REF!</v>
      </c>
      <c r="C6" s="12"/>
      <c r="D6" s="12" t="e">
        <f>SUM(#REF!)</f>
        <v>#REF!</v>
      </c>
      <c r="E6" s="12"/>
      <c r="F6" s="12" t="e">
        <f>SUM(#REF!)</f>
        <v>#REF!</v>
      </c>
      <c r="G6" s="12"/>
      <c r="H6" s="12" t="e">
        <f>SUM(#REF!)</f>
        <v>#REF!</v>
      </c>
      <c r="I6" s="12"/>
      <c r="J6" s="12" t="e">
        <f>SUM(#REF!)</f>
        <v>#REF!</v>
      </c>
      <c r="K6" s="12"/>
      <c r="L6" s="8" t="e">
        <f t="shared" si="0"/>
        <v>#REF!</v>
      </c>
    </row>
    <row r="7" spans="1:12" ht="37.5">
      <c r="A7" s="5" t="s">
        <v>138</v>
      </c>
      <c r="B7" s="9" t="e">
        <f>SUM(#REF!)</f>
        <v>#REF!</v>
      </c>
      <c r="C7" s="10"/>
      <c r="D7" s="10" t="e">
        <f>SUM(#REF!)</f>
        <v>#REF!</v>
      </c>
      <c r="E7" s="10"/>
      <c r="F7" s="10" t="e">
        <f>SUM(#REF!)</f>
        <v>#REF!</v>
      </c>
      <c r="G7" s="10"/>
      <c r="H7" s="10" t="e">
        <f>SUM(#REF!)</f>
        <v>#REF!</v>
      </c>
      <c r="I7" s="10"/>
      <c r="J7" s="10" t="e">
        <f>SUM(#REF!)</f>
        <v>#REF!</v>
      </c>
      <c r="K7" s="10"/>
      <c r="L7" s="8" t="e">
        <f t="shared" si="0"/>
        <v>#REF!</v>
      </c>
    </row>
    <row r="8" spans="1:12" ht="37.5">
      <c r="A8" s="5" t="s">
        <v>139</v>
      </c>
      <c r="B8" s="6" t="e">
        <f>SUM(#REF!)</f>
        <v>#REF!</v>
      </c>
      <c r="C8" s="7"/>
      <c r="D8" s="7" t="e">
        <f>SUM(#REF!)</f>
        <v>#REF!</v>
      </c>
      <c r="E8" s="7"/>
      <c r="F8" s="7" t="e">
        <f>SUM(#REF!)</f>
        <v>#REF!</v>
      </c>
      <c r="G8" s="7"/>
      <c r="H8" s="7" t="e">
        <f>SUM(#REF!)</f>
        <v>#REF!</v>
      </c>
      <c r="I8" s="7"/>
      <c r="J8" s="7" t="e">
        <f>SUM(#REF!)</f>
        <v>#REF!</v>
      </c>
      <c r="K8" s="7"/>
      <c r="L8" s="8" t="e">
        <f t="shared" si="0"/>
        <v>#REF!</v>
      </c>
    </row>
    <row r="9" spans="1:12" ht="18.75">
      <c r="A9" s="13" t="s">
        <v>140</v>
      </c>
      <c r="B9" s="6" t="e">
        <f>SUM(#REF!)</f>
        <v>#REF!</v>
      </c>
      <c r="C9" s="7"/>
      <c r="D9" s="7" t="e">
        <f>SUM(#REF!)</f>
        <v>#REF!</v>
      </c>
      <c r="E9" s="7"/>
      <c r="F9" s="7" t="e">
        <f>SUM(#REF!)</f>
        <v>#REF!</v>
      </c>
      <c r="G9" s="7"/>
      <c r="H9" s="7" t="e">
        <f>SUM(#REF!)</f>
        <v>#REF!</v>
      </c>
      <c r="I9" s="7"/>
      <c r="J9" s="7" t="e">
        <f>SUM(#REF!)</f>
        <v>#REF!</v>
      </c>
      <c r="K9" s="7"/>
      <c r="L9" s="8" t="e">
        <f t="shared" si="0"/>
        <v>#REF!</v>
      </c>
    </row>
    <row r="10" spans="1:12" ht="18.75">
      <c r="A10" s="13" t="s">
        <v>113</v>
      </c>
      <c r="B10" s="14" t="e">
        <f>SUM(#REF!)</f>
        <v>#REF!</v>
      </c>
      <c r="C10" s="15"/>
      <c r="D10" s="15" t="e">
        <f>SUM(#REF!)</f>
        <v>#REF!</v>
      </c>
      <c r="E10" s="15"/>
      <c r="F10" s="15" t="e">
        <f>SUM(#REF!)</f>
        <v>#REF!</v>
      </c>
      <c r="G10" s="15"/>
      <c r="H10" s="15" t="e">
        <f>SUM(#REF!)</f>
        <v>#REF!</v>
      </c>
      <c r="I10" s="15"/>
      <c r="J10" s="15" t="e">
        <f>SUM(#REF!)</f>
        <v>#REF!</v>
      </c>
      <c r="K10" s="15"/>
      <c r="L10" s="8" t="e">
        <f t="shared" si="0"/>
        <v>#REF!</v>
      </c>
    </row>
    <row r="11" spans="1:12" ht="37.5">
      <c r="A11" s="5" t="s">
        <v>141</v>
      </c>
      <c r="B11" s="14" t="e">
        <f>SUM(#REF!)</f>
        <v>#REF!</v>
      </c>
      <c r="C11" s="15"/>
      <c r="D11" s="15" t="e">
        <f>SUM(#REF!)</f>
        <v>#REF!</v>
      </c>
      <c r="E11" s="15"/>
      <c r="F11" s="15" t="e">
        <f>SUM(#REF!)</f>
        <v>#REF!</v>
      </c>
      <c r="G11" s="15"/>
      <c r="H11" s="15" t="e">
        <f>SUM(#REF!)</f>
        <v>#REF!</v>
      </c>
      <c r="I11" s="15"/>
      <c r="J11" s="15" t="e">
        <f>SUM(#REF!)</f>
        <v>#REF!</v>
      </c>
      <c r="K11" s="15"/>
      <c r="L11" s="8" t="e">
        <f t="shared" si="0"/>
        <v>#REF!</v>
      </c>
    </row>
    <row r="12" spans="1:12" ht="18.75">
      <c r="A12" s="13" t="s">
        <v>114</v>
      </c>
      <c r="B12" s="14" t="e">
        <f>SUM(#REF!)</f>
        <v>#REF!</v>
      </c>
      <c r="C12" s="15"/>
      <c r="D12" s="15" t="e">
        <f>SUM(#REF!)</f>
        <v>#REF!</v>
      </c>
      <c r="E12" s="15"/>
      <c r="F12" s="15" t="e">
        <f>SUM(#REF!)</f>
        <v>#REF!</v>
      </c>
      <c r="G12" s="15"/>
      <c r="H12" s="15" t="e">
        <f>SUM(#REF!)</f>
        <v>#REF!</v>
      </c>
      <c r="I12" s="15"/>
      <c r="J12" s="15" t="e">
        <f>SUM(#REF!)</f>
        <v>#REF!</v>
      </c>
      <c r="K12" s="15"/>
      <c r="L12" s="8" t="e">
        <f t="shared" si="0"/>
        <v>#REF!</v>
      </c>
    </row>
    <row r="13" spans="1:12" ht="56.25">
      <c r="A13" s="5" t="s">
        <v>142</v>
      </c>
      <c r="B13" s="14" t="e">
        <f>SUM(#REF!)</f>
        <v>#REF!</v>
      </c>
      <c r="C13" s="15"/>
      <c r="D13" s="15" t="e">
        <f>SUM(#REF!)</f>
        <v>#REF!</v>
      </c>
      <c r="E13" s="15"/>
      <c r="F13" s="15" t="e">
        <f>SUM(#REF!)</f>
        <v>#REF!</v>
      </c>
      <c r="G13" s="15"/>
      <c r="H13" s="15" t="e">
        <f>SUM(#REF!)</f>
        <v>#REF!</v>
      </c>
      <c r="I13" s="15"/>
      <c r="J13" s="15" t="e">
        <f>SUM(#REF!)</f>
        <v>#REF!</v>
      </c>
      <c r="K13" s="15"/>
      <c r="L13" s="8" t="e">
        <f t="shared" si="0"/>
        <v>#REF!</v>
      </c>
    </row>
    <row r="14" spans="1:12" ht="37.5">
      <c r="A14" s="5" t="s">
        <v>143</v>
      </c>
      <c r="B14" s="14" t="e">
        <f>SUM(#REF!)</f>
        <v>#REF!</v>
      </c>
      <c r="C14" s="15"/>
      <c r="D14" s="15" t="e">
        <f>SUM(#REF!)</f>
        <v>#REF!</v>
      </c>
      <c r="E14" s="15"/>
      <c r="F14" s="15" t="e">
        <f>SUM(#REF!)</f>
        <v>#REF!</v>
      </c>
      <c r="G14" s="15"/>
      <c r="H14" s="15" t="e">
        <f>SUM(#REF!)</f>
        <v>#REF!</v>
      </c>
      <c r="I14" s="15"/>
      <c r="J14" s="15" t="e">
        <f>SUM(#REF!)</f>
        <v>#REF!</v>
      </c>
      <c r="K14" s="15"/>
      <c r="L14" s="8" t="e">
        <f t="shared" si="0"/>
        <v>#REF!</v>
      </c>
    </row>
    <row r="15" spans="1:12" ht="37.5">
      <c r="A15" s="5" t="s">
        <v>144</v>
      </c>
      <c r="B15" s="14" t="e">
        <f>SUM(#REF!)</f>
        <v>#REF!</v>
      </c>
      <c r="C15" s="15"/>
      <c r="D15" s="15" t="e">
        <f>SUM(#REF!)</f>
        <v>#REF!</v>
      </c>
      <c r="E15" s="15"/>
      <c r="F15" s="15" t="e">
        <f>SUM(#REF!)</f>
        <v>#REF!</v>
      </c>
      <c r="G15" s="15"/>
      <c r="H15" s="15">
        <v>0</v>
      </c>
      <c r="I15" s="15"/>
      <c r="J15" s="15" t="e">
        <f>SUM(#REF!)</f>
        <v>#REF!</v>
      </c>
      <c r="K15" s="15"/>
      <c r="L15" s="8" t="e">
        <f t="shared" si="0"/>
        <v>#REF!</v>
      </c>
    </row>
    <row r="16" spans="1:12" ht="18.75">
      <c r="A16" s="966" t="s">
        <v>108</v>
      </c>
      <c r="B16" s="953"/>
      <c r="C16" s="953"/>
      <c r="D16" s="953"/>
      <c r="E16" s="953"/>
      <c r="F16" s="953"/>
      <c r="G16" s="953"/>
      <c r="H16" s="953"/>
      <c r="I16" s="953"/>
      <c r="J16" s="953"/>
      <c r="K16" s="953"/>
      <c r="L16" s="953"/>
    </row>
    <row r="17" spans="1:12" ht="12.75" customHeight="1">
      <c r="A17" s="957" t="s">
        <v>115</v>
      </c>
      <c r="B17" s="958"/>
      <c r="C17" s="958"/>
      <c r="D17" s="958"/>
      <c r="E17" s="958"/>
      <c r="F17" s="958"/>
      <c r="G17" s="958"/>
      <c r="H17" s="958"/>
      <c r="I17" s="958"/>
      <c r="J17" s="958"/>
      <c r="K17" s="958"/>
      <c r="L17" s="959"/>
    </row>
    <row r="18" spans="1:12" ht="93.75">
      <c r="A18" s="16" t="s">
        <v>116</v>
      </c>
      <c r="B18" s="15" t="e">
        <f>SUM(#REF!)</f>
        <v>#REF!</v>
      </c>
      <c r="C18" s="15"/>
      <c r="D18" s="15" t="e">
        <f>SUM(#REF!)</f>
        <v>#REF!</v>
      </c>
      <c r="E18" s="15"/>
      <c r="F18" s="15" t="e">
        <f>SUM(#REF!)</f>
        <v>#REF!</v>
      </c>
      <c r="G18" s="15"/>
      <c r="H18" s="15" t="e">
        <f>SUM(#REF!)</f>
        <v>#REF!</v>
      </c>
      <c r="I18" s="15"/>
      <c r="J18" s="15" t="e">
        <f>SUM(#REF!)</f>
        <v>#REF!</v>
      </c>
      <c r="K18" s="15"/>
      <c r="L18" s="17" t="e">
        <f aca="true" t="shared" si="1" ref="L18:L26">SUM(B18:J18)</f>
        <v>#REF!</v>
      </c>
    </row>
    <row r="19" spans="1:12" ht="18.75">
      <c r="A19" s="23" t="s">
        <v>117</v>
      </c>
      <c r="B19" s="15" t="e">
        <f>SUM(#REF!)</f>
        <v>#REF!</v>
      </c>
      <c r="C19" s="15"/>
      <c r="D19" s="15" t="e">
        <f>SUM(#REF!)</f>
        <v>#REF!</v>
      </c>
      <c r="E19" s="15"/>
      <c r="F19" s="15" t="e">
        <f>SUM(#REF!)</f>
        <v>#REF!</v>
      </c>
      <c r="G19" s="15"/>
      <c r="H19" s="15" t="e">
        <f>SUM(#REF!)</f>
        <v>#REF!</v>
      </c>
      <c r="I19" s="15"/>
      <c r="J19" s="15" t="e">
        <f>SUM(#REF!)</f>
        <v>#REF!</v>
      </c>
      <c r="K19" s="15"/>
      <c r="L19" s="17" t="e">
        <f t="shared" si="1"/>
        <v>#REF!</v>
      </c>
    </row>
    <row r="20" spans="1:12" ht="56.25">
      <c r="A20" s="18" t="s">
        <v>118</v>
      </c>
      <c r="B20" s="19" t="e">
        <f>SUM(#REF!)</f>
        <v>#REF!</v>
      </c>
      <c r="C20" s="19"/>
      <c r="D20" s="19" t="e">
        <f>SUM(#REF!)</f>
        <v>#REF!</v>
      </c>
      <c r="E20" s="19"/>
      <c r="F20" s="19" t="e">
        <f>SUM(#REF!)</f>
        <v>#REF!</v>
      </c>
      <c r="G20" s="19"/>
      <c r="H20" s="19" t="e">
        <f>SUM(#REF!)</f>
        <v>#REF!</v>
      </c>
      <c r="I20" s="19"/>
      <c r="J20" s="19" t="e">
        <f>SUM(#REF!)</f>
        <v>#REF!</v>
      </c>
      <c r="K20" s="19"/>
      <c r="L20" s="20" t="e">
        <f t="shared" si="1"/>
        <v>#REF!</v>
      </c>
    </row>
    <row r="21" spans="1:12" ht="93.75">
      <c r="A21" s="18" t="s">
        <v>119</v>
      </c>
      <c r="B21" s="19" t="e">
        <f>SUM(#REF!)</f>
        <v>#REF!</v>
      </c>
      <c r="C21" s="19"/>
      <c r="D21" s="19" t="e">
        <f>SUM(#REF!)</f>
        <v>#REF!</v>
      </c>
      <c r="E21" s="19"/>
      <c r="F21" s="19" t="e">
        <f>SUM(#REF!)</f>
        <v>#REF!</v>
      </c>
      <c r="G21" s="19"/>
      <c r="H21" s="19" t="e">
        <f>SUM(#REF!)</f>
        <v>#REF!</v>
      </c>
      <c r="I21" s="19"/>
      <c r="J21" s="19" t="e">
        <f>SUM(#REF!)</f>
        <v>#REF!</v>
      </c>
      <c r="K21" s="19"/>
      <c r="L21" s="20" t="e">
        <f t="shared" si="1"/>
        <v>#REF!</v>
      </c>
    </row>
    <row r="22" spans="1:12" ht="75">
      <c r="A22" s="18" t="s">
        <v>120</v>
      </c>
      <c r="B22" s="19" t="e">
        <f>SUM(#REF!)</f>
        <v>#REF!</v>
      </c>
      <c r="C22" s="19"/>
      <c r="D22" s="19" t="e">
        <f>SUM(#REF!)</f>
        <v>#REF!</v>
      </c>
      <c r="E22" s="19"/>
      <c r="F22" s="19" t="e">
        <f>SUM(#REF!)</f>
        <v>#REF!</v>
      </c>
      <c r="G22" s="19"/>
      <c r="H22" s="19" t="e">
        <f>SUM(#REF!)</f>
        <v>#REF!</v>
      </c>
      <c r="I22" s="19"/>
      <c r="J22" s="19" t="e">
        <f>SUM(#REF!)</f>
        <v>#REF!</v>
      </c>
      <c r="K22" s="19"/>
      <c r="L22" s="20" t="e">
        <f t="shared" si="1"/>
        <v>#REF!</v>
      </c>
    </row>
    <row r="23" spans="1:12" ht="37.5">
      <c r="A23" s="18" t="s">
        <v>121</v>
      </c>
      <c r="B23" s="19" t="e">
        <f>SUM(#REF!)</f>
        <v>#REF!</v>
      </c>
      <c r="C23" s="19"/>
      <c r="D23" s="19" t="e">
        <f>SUM(#REF!)</f>
        <v>#REF!</v>
      </c>
      <c r="E23" s="19"/>
      <c r="F23" s="19" t="e">
        <f>SUM(#REF!)</f>
        <v>#REF!</v>
      </c>
      <c r="G23" s="19"/>
      <c r="H23" s="19" t="e">
        <f>SUM(#REF!)</f>
        <v>#REF!</v>
      </c>
      <c r="I23" s="19"/>
      <c r="J23" s="19" t="e">
        <f>SUM(#REF!)</f>
        <v>#REF!</v>
      </c>
      <c r="K23" s="19"/>
      <c r="L23" s="20" t="e">
        <f t="shared" si="1"/>
        <v>#REF!</v>
      </c>
    </row>
    <row r="24" spans="1:12" ht="37.5">
      <c r="A24" s="18" t="s">
        <v>122</v>
      </c>
      <c r="B24" s="19" t="e">
        <f>SUM(#REF!)</f>
        <v>#REF!</v>
      </c>
      <c r="C24" s="19"/>
      <c r="D24" s="19" t="e">
        <f>SUM(#REF!)</f>
        <v>#REF!</v>
      </c>
      <c r="E24" s="19"/>
      <c r="F24" s="19" t="e">
        <f>SUM(#REF!)</f>
        <v>#REF!</v>
      </c>
      <c r="G24" s="19"/>
      <c r="H24" s="19" t="e">
        <f>SUM(#REF!)</f>
        <v>#REF!</v>
      </c>
      <c r="I24" s="19"/>
      <c r="J24" s="19" t="e">
        <f>SUM(#REF!)</f>
        <v>#REF!</v>
      </c>
      <c r="K24" s="19"/>
      <c r="L24" s="20" t="e">
        <f t="shared" si="1"/>
        <v>#REF!</v>
      </c>
    </row>
    <row r="25" spans="1:12" ht="93.75">
      <c r="A25" s="18" t="s">
        <v>123</v>
      </c>
      <c r="B25" s="19" t="e">
        <f>SUM(#REF!)</f>
        <v>#REF!</v>
      </c>
      <c r="C25" s="19"/>
      <c r="D25" s="19" t="e">
        <f>SUM(#REF!)</f>
        <v>#REF!</v>
      </c>
      <c r="E25" s="19"/>
      <c r="F25" s="19" t="e">
        <f>SUM(#REF!)</f>
        <v>#REF!</v>
      </c>
      <c r="G25" s="19"/>
      <c r="H25" s="19" t="e">
        <f>SUM(#REF!)</f>
        <v>#REF!</v>
      </c>
      <c r="I25" s="19"/>
      <c r="J25" s="19" t="e">
        <f>SUM(#REF!)</f>
        <v>#REF!</v>
      </c>
      <c r="K25" s="19"/>
      <c r="L25" s="20" t="e">
        <f t="shared" si="1"/>
        <v>#REF!</v>
      </c>
    </row>
    <row r="26" spans="1:12" ht="56.25">
      <c r="A26" s="18" t="s">
        <v>124</v>
      </c>
      <c r="B26" s="19" t="e">
        <f>SUM(#REF!)</f>
        <v>#REF!</v>
      </c>
      <c r="C26" s="19"/>
      <c r="D26" s="19" t="e">
        <f>SUM(#REF!)</f>
        <v>#REF!</v>
      </c>
      <c r="E26" s="19"/>
      <c r="F26" s="19" t="e">
        <f>SUM(#REF!)</f>
        <v>#REF!</v>
      </c>
      <c r="G26" s="19"/>
      <c r="H26" s="19" t="e">
        <f>SUM(#REF!)</f>
        <v>#REF!</v>
      </c>
      <c r="I26" s="19"/>
      <c r="J26" s="19" t="e">
        <f>SUM(#REF!)</f>
        <v>#REF!</v>
      </c>
      <c r="K26" s="19"/>
      <c r="L26" s="20" t="e">
        <f t="shared" si="1"/>
        <v>#REF!</v>
      </c>
    </row>
    <row r="27" spans="1:12" ht="18.75">
      <c r="A27" s="953" t="s">
        <v>109</v>
      </c>
      <c r="B27" s="953"/>
      <c r="C27" s="953"/>
      <c r="D27" s="953"/>
      <c r="E27" s="953"/>
      <c r="F27" s="953"/>
      <c r="G27" s="953"/>
      <c r="H27" s="953"/>
      <c r="I27" s="953"/>
      <c r="J27" s="953"/>
      <c r="K27" s="953"/>
      <c r="L27" s="953"/>
    </row>
    <row r="28" spans="1:12" ht="12.75" customHeight="1">
      <c r="A28" s="960" t="s">
        <v>145</v>
      </c>
      <c r="B28" s="961"/>
      <c r="C28" s="961"/>
      <c r="D28" s="961"/>
      <c r="E28" s="961"/>
      <c r="F28" s="961"/>
      <c r="G28" s="961"/>
      <c r="H28" s="961"/>
      <c r="I28" s="961"/>
      <c r="J28" s="961"/>
      <c r="K28" s="961"/>
      <c r="L28" s="962"/>
    </row>
    <row r="29" spans="1:12" ht="75">
      <c r="A29" s="21" t="s">
        <v>125</v>
      </c>
      <c r="B29" s="19" t="e">
        <f>SUM(#REF!)</f>
        <v>#REF!</v>
      </c>
      <c r="C29" s="19"/>
      <c r="D29" s="19" t="e">
        <f>SUM(#REF!)</f>
        <v>#REF!</v>
      </c>
      <c r="E29" s="19"/>
      <c r="F29" s="19" t="e">
        <f>SUM(#REF!)</f>
        <v>#REF!</v>
      </c>
      <c r="G29" s="19"/>
      <c r="H29" s="19" t="e">
        <f>SUM(#REF!)</f>
        <v>#REF!</v>
      </c>
      <c r="I29" s="19"/>
      <c r="J29" s="19" t="e">
        <f>SUM(#REF!)</f>
        <v>#REF!</v>
      </c>
      <c r="K29" s="19"/>
      <c r="L29" s="20" t="e">
        <f>SUM(B29:J29)</f>
        <v>#REF!</v>
      </c>
    </row>
    <row r="30" spans="1:12" ht="56.25">
      <c r="A30" s="21" t="s">
        <v>126</v>
      </c>
      <c r="B30" s="19" t="e">
        <f>SUM(#REF!)</f>
        <v>#REF!</v>
      </c>
      <c r="C30" s="19"/>
      <c r="D30" s="19" t="e">
        <f>SUM(#REF!)</f>
        <v>#REF!</v>
      </c>
      <c r="E30" s="19"/>
      <c r="F30" s="19" t="e">
        <f>SUM(#REF!)</f>
        <v>#REF!</v>
      </c>
      <c r="G30" s="19"/>
      <c r="H30" s="19" t="e">
        <f>SUM(#REF!)</f>
        <v>#REF!</v>
      </c>
      <c r="I30" s="19"/>
      <c r="J30" s="19" t="e">
        <f>SUM(#REF!)</f>
        <v>#REF!</v>
      </c>
      <c r="K30" s="19"/>
      <c r="L30" s="20" t="e">
        <f>SUM(B30:J30)</f>
        <v>#REF!</v>
      </c>
    </row>
    <row r="31" spans="1:12" ht="37.5">
      <c r="A31" s="21" t="s">
        <v>127</v>
      </c>
      <c r="B31" s="19" t="e">
        <f>SUM(#REF!)</f>
        <v>#REF!</v>
      </c>
      <c r="C31" s="19"/>
      <c r="D31" s="19" t="e">
        <f>SUM(#REF!)</f>
        <v>#REF!</v>
      </c>
      <c r="E31" s="19"/>
      <c r="F31" s="19" t="e">
        <f>SUM(#REF!)</f>
        <v>#REF!</v>
      </c>
      <c r="G31" s="19"/>
      <c r="H31" s="19" t="e">
        <f>SUM(#REF!)</f>
        <v>#REF!</v>
      </c>
      <c r="I31" s="19"/>
      <c r="J31" s="19" t="e">
        <f>SUM(#REF!)</f>
        <v>#REF!</v>
      </c>
      <c r="K31" s="19"/>
      <c r="L31" s="20" t="e">
        <f>SUM(B31:J31)</f>
        <v>#REF!</v>
      </c>
    </row>
    <row r="32" spans="1:12" ht="75.75" customHeight="1">
      <c r="A32" s="21" t="s">
        <v>128</v>
      </c>
      <c r="B32" s="19" t="e">
        <f>SUM(#REF!)</f>
        <v>#REF!</v>
      </c>
      <c r="C32" s="19"/>
      <c r="D32" s="19" t="e">
        <f>SUM(#REF!)</f>
        <v>#REF!</v>
      </c>
      <c r="E32" s="19"/>
      <c r="F32" s="19" t="e">
        <f>SUM(#REF!)</f>
        <v>#REF!</v>
      </c>
      <c r="G32" s="19"/>
      <c r="H32" s="19" t="e">
        <f>SUM(#REF!)</f>
        <v>#REF!</v>
      </c>
      <c r="I32" s="19"/>
      <c r="J32" s="19" t="e">
        <f>SUM(#REF!)</f>
        <v>#REF!</v>
      </c>
      <c r="K32" s="19"/>
      <c r="L32" s="20" t="e">
        <f>SUM(B32:J32)</f>
        <v>#REF!</v>
      </c>
    </row>
    <row r="33" spans="1:12" ht="18.75">
      <c r="A33" s="953" t="s">
        <v>110</v>
      </c>
      <c r="B33" s="953"/>
      <c r="C33" s="953"/>
      <c r="D33" s="953"/>
      <c r="E33" s="953"/>
      <c r="F33" s="953"/>
      <c r="G33" s="953"/>
      <c r="H33" s="953"/>
      <c r="I33" s="953"/>
      <c r="J33" s="953"/>
      <c r="K33" s="953"/>
      <c r="L33" s="953"/>
    </row>
    <row r="34" spans="1:12" ht="12.75" customHeight="1">
      <c r="A34" s="963" t="s">
        <v>129</v>
      </c>
      <c r="B34" s="964"/>
      <c r="C34" s="964"/>
      <c r="D34" s="964"/>
      <c r="E34" s="964"/>
      <c r="F34" s="964"/>
      <c r="G34" s="964"/>
      <c r="H34" s="964"/>
      <c r="I34" s="964"/>
      <c r="J34" s="964"/>
      <c r="K34" s="964"/>
      <c r="L34" s="965"/>
    </row>
    <row r="35" spans="1:12" ht="61.5" customHeight="1">
      <c r="A35" s="18" t="s">
        <v>130</v>
      </c>
      <c r="B35" s="19" t="e">
        <f>SUM(#REF!)</f>
        <v>#REF!</v>
      </c>
      <c r="C35" s="19"/>
      <c r="D35" s="19" t="e">
        <f>SUM(#REF!)</f>
        <v>#REF!</v>
      </c>
      <c r="E35" s="19"/>
      <c r="F35" s="19" t="e">
        <f>SUM(#REF!)</f>
        <v>#REF!</v>
      </c>
      <c r="G35" s="19"/>
      <c r="H35" s="19" t="e">
        <f>SUM(#REF!)</f>
        <v>#REF!</v>
      </c>
      <c r="I35" s="19"/>
      <c r="J35" s="19" t="e">
        <f>SUM(#REF!)</f>
        <v>#REF!</v>
      </c>
      <c r="K35" s="19"/>
      <c r="L35" s="20" t="e">
        <f>SUM(B35:J35)</f>
        <v>#REF!</v>
      </c>
    </row>
    <row r="36" spans="1:12" ht="131.25">
      <c r="A36" s="21" t="s">
        <v>131</v>
      </c>
      <c r="B36" s="19" t="e">
        <f>SUM(#REF!,#REF!)</f>
        <v>#REF!</v>
      </c>
      <c r="C36" s="19"/>
      <c r="D36" s="19" t="e">
        <f>SUM(#REF!,#REF!)</f>
        <v>#REF!</v>
      </c>
      <c r="E36" s="19"/>
      <c r="F36" s="19" t="e">
        <f>SUM(#REF!,#REF!)</f>
        <v>#REF!</v>
      </c>
      <c r="G36" s="19"/>
      <c r="H36" s="19" t="e">
        <f>SUM(#REF!,#REF!)</f>
        <v>#REF!</v>
      </c>
      <c r="I36" s="19"/>
      <c r="J36" s="19" t="e">
        <f>SUM(#REF!,#REF!)</f>
        <v>#REF!</v>
      </c>
      <c r="K36" s="19"/>
      <c r="L36" s="20" t="e">
        <f>SUM(B36:J36)</f>
        <v>#REF!</v>
      </c>
    </row>
    <row r="37" spans="1:12" ht="18.75">
      <c r="A37" s="953" t="s">
        <v>111</v>
      </c>
      <c r="B37" s="953"/>
      <c r="C37" s="953"/>
      <c r="D37" s="953"/>
      <c r="E37" s="953"/>
      <c r="F37" s="953"/>
      <c r="G37" s="953"/>
      <c r="H37" s="953"/>
      <c r="I37" s="953"/>
      <c r="J37" s="953"/>
      <c r="K37" s="953"/>
      <c r="L37" s="953"/>
    </row>
    <row r="38" spans="1:12" ht="56.25">
      <c r="A38" s="18" t="s">
        <v>132</v>
      </c>
      <c r="B38" s="19" t="e">
        <f>SUM(#REF!)</f>
        <v>#REF!</v>
      </c>
      <c r="C38" s="19"/>
      <c r="D38" s="19" t="e">
        <f>SUM(#REF!)</f>
        <v>#REF!</v>
      </c>
      <c r="E38" s="19"/>
      <c r="F38" s="19" t="e">
        <f>SUM(#REF!)</f>
        <v>#REF!</v>
      </c>
      <c r="G38" s="19"/>
      <c r="H38" s="19" t="e">
        <f>SUM(#REF!)</f>
        <v>#REF!</v>
      </c>
      <c r="I38" s="19"/>
      <c r="J38" s="19" t="e">
        <f>SUM(#REF!)</f>
        <v>#REF!</v>
      </c>
      <c r="K38" s="19"/>
      <c r="L38" s="20" t="e">
        <f>SUM(B38:J38)</f>
        <v>#REF!</v>
      </c>
    </row>
  </sheetData>
  <sheetProtection/>
  <mergeCells count="9">
    <mergeCell ref="A2:L2"/>
    <mergeCell ref="A37:L37"/>
    <mergeCell ref="A3:L3"/>
    <mergeCell ref="A17:L17"/>
    <mergeCell ref="A28:L28"/>
    <mergeCell ref="A34:L34"/>
    <mergeCell ref="A33:L33"/>
    <mergeCell ref="A27:L27"/>
    <mergeCell ref="A16:L1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MEBP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Шокудаева Тилектес</cp:lastModifiedBy>
  <cp:lastPrinted>2018-03-02T12:16:30Z</cp:lastPrinted>
  <dcterms:created xsi:type="dcterms:W3CDTF">2010-10-25T06:22:09Z</dcterms:created>
  <dcterms:modified xsi:type="dcterms:W3CDTF">2018-03-03T04:28:36Z</dcterms:modified>
  <cp:category/>
  <cp:version/>
  <cp:contentType/>
  <cp:contentStatus/>
</cp:coreProperties>
</file>