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35" yWindow="600" windowWidth="19440" windowHeight="10470" tabRatio="858"/>
  </bookViews>
  <sheets>
    <sheet name="1. Инф.о ходе реал-ции каз" sheetId="9" r:id="rId1"/>
    <sheet name="2. Освоение средств каз" sheetId="4" r:id="rId2"/>
  </sheets>
  <definedNames>
    <definedName name="_xlnm.Print_Area" localSheetId="0">'1. Инф.о ходе реал-ции каз'!$A$1:$L$527</definedName>
  </definedNames>
  <calcPr calcId="124519"/>
  <fileRecoveryPr repairLoad="1"/>
</workbook>
</file>

<file path=xl/calcChain.xml><?xml version="1.0" encoding="utf-8"?>
<calcChain xmlns="http://schemas.openxmlformats.org/spreadsheetml/2006/main">
  <c r="I500" i="9"/>
  <c r="I504" l="1"/>
  <c r="H504"/>
  <c r="G504"/>
  <c r="I495"/>
  <c r="I509" s="1"/>
  <c r="H495"/>
  <c r="H509" s="1"/>
  <c r="G495"/>
  <c r="I494"/>
  <c r="I508" s="1"/>
  <c r="H494"/>
  <c r="H508" s="1"/>
  <c r="G494"/>
  <c r="G508" s="1"/>
  <c r="I493"/>
  <c r="I507" s="1"/>
  <c r="H493"/>
  <c r="H507" s="1"/>
  <c r="G493"/>
  <c r="G507" s="1"/>
  <c r="H473"/>
  <c r="G473"/>
  <c r="I466"/>
  <c r="H466"/>
  <c r="G466"/>
  <c r="I455"/>
  <c r="H455"/>
  <c r="G455"/>
  <c r="I452"/>
  <c r="H447"/>
  <c r="I444"/>
  <c r="I443"/>
  <c r="H443"/>
  <c r="G443"/>
  <c r="I431"/>
  <c r="I447" s="1"/>
  <c r="H431"/>
  <c r="G431"/>
  <c r="G447" s="1"/>
  <c r="I430"/>
  <c r="I446" s="1"/>
  <c r="I445" s="1"/>
  <c r="H430"/>
  <c r="G430"/>
  <c r="G446" s="1"/>
  <c r="G445" s="1"/>
  <c r="I427"/>
  <c r="I422"/>
  <c r="I473" s="1"/>
  <c r="I517" s="1"/>
  <c r="I421"/>
  <c r="H421"/>
  <c r="H418" s="1"/>
  <c r="G421"/>
  <c r="I420"/>
  <c r="H420"/>
  <c r="G420"/>
  <c r="I419"/>
  <c r="H419"/>
  <c r="G419"/>
  <c r="I418"/>
  <c r="H361"/>
  <c r="I358"/>
  <c r="H358"/>
  <c r="G358"/>
  <c r="G354" s="1"/>
  <c r="I357"/>
  <c r="H357"/>
  <c r="G357"/>
  <c r="I356"/>
  <c r="I250" s="1"/>
  <c r="H356"/>
  <c r="G356"/>
  <c r="I355"/>
  <c r="H355"/>
  <c r="H354" s="1"/>
  <c r="G355"/>
  <c r="I304"/>
  <c r="I301" s="1"/>
  <c r="H304"/>
  <c r="G304"/>
  <c r="I303"/>
  <c r="H303"/>
  <c r="H301" s="1"/>
  <c r="G303"/>
  <c r="I302"/>
  <c r="H302"/>
  <c r="G302"/>
  <c r="G301" s="1"/>
  <c r="I275"/>
  <c r="H275"/>
  <c r="H272" s="1"/>
  <c r="G275"/>
  <c r="I274"/>
  <c r="H274"/>
  <c r="G274"/>
  <c r="I273"/>
  <c r="H273"/>
  <c r="G273"/>
  <c r="I272"/>
  <c r="I265"/>
  <c r="H265"/>
  <c r="G265"/>
  <c r="G252" s="1"/>
  <c r="I264"/>
  <c r="H264"/>
  <c r="G264"/>
  <c r="I263"/>
  <c r="I256"/>
  <c r="H256"/>
  <c r="G256"/>
  <c r="I255"/>
  <c r="I251" s="1"/>
  <c r="H255"/>
  <c r="H254" s="1"/>
  <c r="G255"/>
  <c r="G254"/>
  <c r="I252"/>
  <c r="H250"/>
  <c r="H392" s="1"/>
  <c r="H470" s="1"/>
  <c r="H514" s="1"/>
  <c r="G250"/>
  <c r="G392" s="1"/>
  <c r="I249"/>
  <c r="G249"/>
  <c r="I199"/>
  <c r="H199"/>
  <c r="G199"/>
  <c r="I198"/>
  <c r="H198"/>
  <c r="G198"/>
  <c r="I197"/>
  <c r="H197"/>
  <c r="G197"/>
  <c r="I196"/>
  <c r="H196"/>
  <c r="H195" s="1"/>
  <c r="G196"/>
  <c r="I132"/>
  <c r="H132"/>
  <c r="G132"/>
  <c r="I131"/>
  <c r="H131"/>
  <c r="G131"/>
  <c r="G128" s="1"/>
  <c r="I130"/>
  <c r="H130"/>
  <c r="G130"/>
  <c r="I129"/>
  <c r="I89" s="1"/>
  <c r="I391" s="1"/>
  <c r="H129"/>
  <c r="G129"/>
  <c r="I122"/>
  <c r="I92" s="1"/>
  <c r="I394" s="1"/>
  <c r="I472" s="1"/>
  <c r="I516" s="1"/>
  <c r="H122"/>
  <c r="G122"/>
  <c r="I121"/>
  <c r="H121"/>
  <c r="G121"/>
  <c r="I120"/>
  <c r="H120"/>
  <c r="G120"/>
  <c r="G119" s="1"/>
  <c r="H108"/>
  <c r="H105" s="1"/>
  <c r="I105"/>
  <c r="G105"/>
  <c r="G92" s="1"/>
  <c r="G394" s="1"/>
  <c r="G472" s="1"/>
  <c r="I104"/>
  <c r="H104"/>
  <c r="G104"/>
  <c r="I103"/>
  <c r="I101" s="1"/>
  <c r="H103"/>
  <c r="G103"/>
  <c r="I102"/>
  <c r="H102"/>
  <c r="H90" s="1"/>
  <c r="G102"/>
  <c r="G101" s="1"/>
  <c r="I97"/>
  <c r="H97"/>
  <c r="G97"/>
  <c r="I96"/>
  <c r="H96"/>
  <c r="G96"/>
  <c r="G91" s="1"/>
  <c r="I95"/>
  <c r="H95"/>
  <c r="G95"/>
  <c r="G94"/>
  <c r="H91"/>
  <c r="I90"/>
  <c r="G90"/>
  <c r="H89"/>
  <c r="G89"/>
  <c r="I75"/>
  <c r="H75"/>
  <c r="G75"/>
  <c r="H74"/>
  <c r="G74"/>
  <c r="I63"/>
  <c r="I80" s="1"/>
  <c r="H63"/>
  <c r="H80" s="1"/>
  <c r="G63"/>
  <c r="G80" s="1"/>
  <c r="I62"/>
  <c r="I79" s="1"/>
  <c r="H62"/>
  <c r="H79" s="1"/>
  <c r="G62"/>
  <c r="G79" s="1"/>
  <c r="I61"/>
  <c r="H61"/>
  <c r="H60" s="1"/>
  <c r="G61"/>
  <c r="G60"/>
  <c r="I52"/>
  <c r="H52"/>
  <c r="G52"/>
  <c r="I51"/>
  <c r="I50" s="1"/>
  <c r="H51"/>
  <c r="H50" s="1"/>
  <c r="G51"/>
  <c r="G50" s="1"/>
  <c r="I32"/>
  <c r="I31"/>
  <c r="H31"/>
  <c r="H32" s="1"/>
  <c r="G31"/>
  <c r="G32" s="1"/>
  <c r="I25"/>
  <c r="I392" l="1"/>
  <c r="I470" s="1"/>
  <c r="I514" s="1"/>
  <c r="I248"/>
  <c r="G77"/>
  <c r="G429"/>
  <c r="I60"/>
  <c r="H77"/>
  <c r="G391"/>
  <c r="I91"/>
  <c r="I88" s="1"/>
  <c r="H119"/>
  <c r="I119"/>
  <c r="I195"/>
  <c r="H249"/>
  <c r="G263"/>
  <c r="H263"/>
  <c r="G272"/>
  <c r="I354"/>
  <c r="G418"/>
  <c r="I506"/>
  <c r="G492"/>
  <c r="H391"/>
  <c r="H469" s="1"/>
  <c r="H513" s="1"/>
  <c r="H94"/>
  <c r="I94"/>
  <c r="H92"/>
  <c r="H394" s="1"/>
  <c r="H472" s="1"/>
  <c r="H516" s="1"/>
  <c r="G195"/>
  <c r="H251"/>
  <c r="G251"/>
  <c r="G393" s="1"/>
  <c r="H252"/>
  <c r="H248" s="1"/>
  <c r="H446"/>
  <c r="H445" s="1"/>
  <c r="H492"/>
  <c r="I78"/>
  <c r="I512" s="1"/>
  <c r="H78"/>
  <c r="H512" s="1"/>
  <c r="H128"/>
  <c r="I128"/>
  <c r="G470"/>
  <c r="G514" s="1"/>
  <c r="I254"/>
  <c r="I469"/>
  <c r="G78"/>
  <c r="G512" s="1"/>
  <c r="G469"/>
  <c r="H101"/>
  <c r="G248"/>
  <c r="H506"/>
  <c r="I74"/>
  <c r="I77" s="1"/>
  <c r="G88"/>
  <c r="H393"/>
  <c r="H471" s="1"/>
  <c r="H515" s="1"/>
  <c r="H429"/>
  <c r="I492"/>
  <c r="G509"/>
  <c r="G516" s="1"/>
  <c r="I429"/>
  <c r="G471" l="1"/>
  <c r="G515" s="1"/>
  <c r="G390"/>
  <c r="I393"/>
  <c r="G468"/>
  <c r="H88"/>
  <c r="H511"/>
  <c r="G506"/>
  <c r="H390"/>
  <c r="G513"/>
  <c r="G511" s="1"/>
  <c r="H468"/>
  <c r="I513"/>
  <c r="I471" l="1"/>
  <c r="I390"/>
  <c r="I515" l="1"/>
  <c r="I511" s="1"/>
  <c r="I468"/>
</calcChain>
</file>

<file path=xl/sharedStrings.xml><?xml version="1.0" encoding="utf-8"?>
<sst xmlns="http://schemas.openxmlformats.org/spreadsheetml/2006/main" count="1930" uniqueCount="634">
  <si>
    <t>№</t>
  </si>
  <si>
    <t>%</t>
  </si>
  <si>
    <t>РБ</t>
  </si>
  <si>
    <t>единиц</t>
  </si>
  <si>
    <t>1.1.1</t>
  </si>
  <si>
    <t>1.1.2</t>
  </si>
  <si>
    <t>1.2.1</t>
  </si>
  <si>
    <t>1.2.2</t>
  </si>
  <si>
    <t>1.2.3</t>
  </si>
  <si>
    <t>1.2.4</t>
  </si>
  <si>
    <t>1.2.5</t>
  </si>
  <si>
    <t>1.2.6</t>
  </si>
  <si>
    <t>1.2.7</t>
  </si>
  <si>
    <t>1.2.8</t>
  </si>
  <si>
    <t>1.2.9</t>
  </si>
  <si>
    <t>1.2.10</t>
  </si>
  <si>
    <t>ОБ</t>
  </si>
  <si>
    <t>1.2.11</t>
  </si>
  <si>
    <t>1.2.12</t>
  </si>
  <si>
    <t>1.2.13</t>
  </si>
  <si>
    <t>1.3.1</t>
  </si>
  <si>
    <t>1.3.2</t>
  </si>
  <si>
    <t>2.1.1</t>
  </si>
  <si>
    <t>2.1.2</t>
  </si>
  <si>
    <t>2.1.3</t>
  </si>
  <si>
    <t>2.1.4</t>
  </si>
  <si>
    <t>2.1.5</t>
  </si>
  <si>
    <t>2.1.6</t>
  </si>
  <si>
    <t>2.1.7</t>
  </si>
  <si>
    <t>2.1.8</t>
  </si>
  <si>
    <t>2.1.9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</si>
  <si>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</si>
  <si>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</si>
  <si>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</si>
  <si>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</si>
  <si>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</si>
  <si>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</si>
  <si>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</si>
  <si>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</si>
  <si>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</si>
  <si>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</si>
  <si>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</si>
  <si>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</si>
  <si>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</si>
  <si>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</si>
  <si>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</si>
  <si>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</si>
  <si>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</si>
  <si>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</si>
  <si>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</si>
  <si>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</si>
  <si>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</si>
  <si>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</si>
  <si>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</si>
  <si>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</si>
  <si>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</si>
  <si>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</si>
  <si>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</si>
  <si>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</si>
  <si>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</si>
  <si>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</si>
  <si>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</si>
  <si>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</si>
  <si>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</si>
  <si>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</si>
  <si>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</si>
  <si>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</si>
  <si>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</si>
  <si>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</si>
  <si>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</si>
  <si>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</si>
  <si>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</si>
  <si>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</si>
  <si>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</si>
  <si>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</si>
  <si>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</si>
  <si>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</si>
  <si>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</si>
  <si>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</si>
  <si>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</si>
  <si>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</si>
  <si>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</si>
  <si>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</si>
  <si>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</si>
  <si>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</si>
  <si>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</si>
  <si>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</si>
  <si>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</si>
  <si>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</si>
  <si>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</si>
  <si>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</si>
  <si>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</si>
  <si>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</si>
  <si>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</si>
  <si>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</si>
  <si>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</si>
  <si>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</si>
  <si>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</si>
  <si>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</si>
  <si>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</si>
  <si>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</si>
  <si>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</si>
  <si>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</si>
  <si>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</si>
  <si>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</si>
  <si>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</si>
  <si>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</si>
  <si>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</si>
  <si>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</si>
  <si>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</si>
  <si>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</si>
  <si>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</si>
  <si>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</si>
  <si>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</si>
  <si>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</si>
  <si>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</si>
  <si>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</si>
  <si>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2.1.96</t>
  </si>
  <si>
    <t>2.1.97</t>
  </si>
  <si>
    <t>2.1.98</t>
  </si>
  <si>
    <t>2.1.99</t>
  </si>
  <si>
    <t>2.1.100</t>
  </si>
  <si>
    <t>2.1.101</t>
  </si>
  <si>
    <t>2.1.102</t>
  </si>
  <si>
    <t>2.1.104</t>
  </si>
  <si>
    <t>2.1.105</t>
  </si>
  <si>
    <t>2.1.106</t>
  </si>
  <si>
    <t>2.1.107</t>
  </si>
  <si>
    <t>2.1.108</t>
  </si>
  <si>
    <t>2.1.109</t>
  </si>
  <si>
    <t>2.1.110</t>
  </si>
  <si>
    <t>2.1.111</t>
  </si>
  <si>
    <t>2.1.112</t>
  </si>
  <si>
    <t>2.1.113</t>
  </si>
  <si>
    <t>2.1.114</t>
  </si>
  <si>
    <t>2.1.115</t>
  </si>
  <si>
    <t>2.1.116</t>
  </si>
  <si>
    <t>2.1.117</t>
  </si>
  <si>
    <t>2.1.118</t>
  </si>
  <si>
    <t>2.1.119</t>
  </si>
  <si>
    <t>2.1.120</t>
  </si>
  <si>
    <t>2.1.121</t>
  </si>
  <si>
    <t>2.1.122</t>
  </si>
  <si>
    <t>2.1.134</t>
  </si>
  <si>
    <t>2.1.135</t>
  </si>
  <si>
    <t>2.1.136</t>
  </si>
  <si>
    <t>2.1.137</t>
  </si>
  <si>
    <t>2.1.138</t>
  </si>
  <si>
    <t>2.1.139</t>
  </si>
  <si>
    <t>2.1.140</t>
  </si>
  <si>
    <t>2.1.141</t>
  </si>
  <si>
    <t>2.1.142</t>
  </si>
  <si>
    <t>2.1.143</t>
  </si>
  <si>
    <t>2.1.144</t>
  </si>
  <si>
    <t>2.1.145</t>
  </si>
  <si>
    <t>2.1.146</t>
  </si>
  <si>
    <t>2.1.147</t>
  </si>
  <si>
    <t>2.1.148</t>
  </si>
  <si>
    <t>2.1.149</t>
  </si>
  <si>
    <t>2.1.150</t>
  </si>
  <si>
    <t>2.1.151</t>
  </si>
  <si>
    <t>2.1.152</t>
  </si>
  <si>
    <t>2.1.164</t>
  </si>
  <si>
    <t>2.1.165</t>
  </si>
  <si>
    <t>2.1.166</t>
  </si>
  <si>
    <t>2.1.167</t>
  </si>
  <si>
    <t>2.1.168</t>
  </si>
  <si>
    <t>2.1.169</t>
  </si>
  <si>
    <t>2.1.170</t>
  </si>
  <si>
    <t>2.1.171</t>
  </si>
  <si>
    <t>2.1.172</t>
  </si>
  <si>
    <t>2.2.1</t>
  </si>
  <si>
    <t>2.2.2</t>
  </si>
  <si>
    <t>2.2.3</t>
  </si>
  <si>
    <t>2.2.4</t>
  </si>
  <si>
    <t>2.3.1</t>
  </si>
  <si>
    <t>2.3.2</t>
  </si>
  <si>
    <t>2.3.3</t>
  </si>
  <si>
    <t>2.3.4</t>
  </si>
  <si>
    <t>2.3.5</t>
  </si>
  <si>
    <t>2.3.6</t>
  </si>
  <si>
    <t>2.3.7</t>
  </si>
  <si>
    <t>Акт выполненных работ</t>
  </si>
  <si>
    <t>2.4.1</t>
  </si>
  <si>
    <t>2.5.1</t>
  </si>
  <si>
    <t>2.5.2</t>
  </si>
  <si>
    <t>2.5.3</t>
  </si>
  <si>
    <t>2.5.4</t>
  </si>
  <si>
    <t>3.1.1</t>
  </si>
  <si>
    <t>3.1.2</t>
  </si>
  <si>
    <t>3.1.3</t>
  </si>
  <si>
    <t>3.1.4</t>
  </si>
  <si>
    <t>3.1.5</t>
  </si>
  <si>
    <t>3.1.6</t>
  </si>
  <si>
    <t>3.2.1</t>
  </si>
  <si>
    <t>3.2.2</t>
  </si>
  <si>
    <t>1.1.3</t>
  </si>
  <si>
    <t>2021, 2023</t>
  </si>
  <si>
    <t>2021-2022</t>
  </si>
  <si>
    <t>2.1.103</t>
  </si>
  <si>
    <t>2.1.123</t>
  </si>
  <si>
    <t>2.1.124</t>
  </si>
  <si>
    <t>2.1.125</t>
  </si>
  <si>
    <t>2.1.126</t>
  </si>
  <si>
    <t>2.1.127</t>
  </si>
  <si>
    <t>2.1.128</t>
  </si>
  <si>
    <t>2.1.129</t>
  </si>
  <si>
    <t>2.1.130</t>
  </si>
  <si>
    <t>2.1.131</t>
  </si>
  <si>
    <t>2.1.132</t>
  </si>
  <si>
    <t>2.1.133</t>
  </si>
  <si>
    <t>2.1.153</t>
  </si>
  <si>
    <t>2.1.154</t>
  </si>
  <si>
    <t>2.1.155</t>
  </si>
  <si>
    <t>2.1.156</t>
  </si>
  <si>
    <t>2.1.157</t>
  </si>
  <si>
    <t>2.1.158</t>
  </si>
  <si>
    <t>2.1.159</t>
  </si>
  <si>
    <t>2.1.160</t>
  </si>
  <si>
    <t>2.1.161</t>
  </si>
  <si>
    <t>2.1.162</t>
  </si>
  <si>
    <t>2.1.163</t>
  </si>
  <si>
    <t>2.2.5</t>
  </si>
  <si>
    <t>2.2.6</t>
  </si>
  <si>
    <t>2.2.7</t>
  </si>
  <si>
    <t>2.2.8</t>
  </si>
  <si>
    <t>2.2.9</t>
  </si>
  <si>
    <t>"БЕКІТЕМІН"</t>
  </si>
  <si>
    <t>Қостанай қаласының әкімі ________________________________ Қ. Ахметов</t>
  </si>
  <si>
    <t>"______"________________2022 ж.</t>
  </si>
  <si>
    <t>іске асырылуы туралы есеп</t>
  </si>
  <si>
    <r>
      <rPr>
        <b/>
        <sz val="12"/>
        <rFont val="Times New Roman"/>
        <family val="1"/>
        <charset val="204"/>
      </rPr>
      <t>Есепті кезең </t>
    </r>
    <r>
      <rPr>
        <sz val="12"/>
        <rFont val="Times New Roman"/>
        <family val="1"/>
        <charset val="204"/>
      </rPr>
      <t xml:space="preserve">                                             ________________</t>
    </r>
    <r>
      <rPr>
        <u/>
        <sz val="12"/>
        <rFont val="Times New Roman"/>
        <family val="1"/>
        <charset val="204"/>
      </rPr>
      <t>2021 жыл</t>
    </r>
    <r>
      <rPr>
        <sz val="12"/>
        <rFont val="Times New Roman"/>
        <family val="1"/>
        <charset val="204"/>
      </rPr>
      <t xml:space="preserve">                                 </t>
    </r>
    <r>
      <rPr>
        <u/>
        <sz val="12"/>
        <rFont val="Times New Roman"/>
        <family val="1"/>
        <charset val="204"/>
      </rPr>
      <t xml:space="preserve">      </t>
    </r>
  </si>
  <si>
    <r>
      <rPr>
        <b/>
        <sz val="12"/>
        <rFont val="Times New Roman"/>
        <family val="1"/>
        <charset val="204"/>
      </rPr>
      <t>Бекітілді</t>
    </r>
    <r>
      <rPr>
        <sz val="12"/>
        <rFont val="Times New Roman"/>
        <family val="1"/>
        <charset val="204"/>
      </rPr>
      <t xml:space="preserve">  Қостанай қалалық мәслихатының 15.01.2021 ж. сессиясының №8 шешімімен</t>
    </r>
  </si>
  <si>
    <r>
      <t>Іске асыру кезеңі</t>
    </r>
    <r>
      <rPr>
        <sz val="12"/>
        <rFont val="Times New Roman"/>
        <family val="1"/>
        <charset val="204"/>
      </rPr>
      <t xml:space="preserve">                                                ___________________</t>
    </r>
    <r>
      <rPr>
        <u/>
        <sz val="12"/>
        <rFont val="Times New Roman"/>
        <family val="1"/>
        <charset val="204"/>
      </rPr>
      <t>2021-2025</t>
    </r>
    <r>
      <rPr>
        <sz val="12"/>
        <rFont val="Times New Roman"/>
        <family val="1"/>
        <charset val="204"/>
      </rPr>
      <t>__________________</t>
    </r>
  </si>
  <si>
    <r>
      <rPr>
        <b/>
        <sz val="12"/>
        <rFont val="Times New Roman"/>
        <family val="1"/>
        <charset val="204"/>
      </rPr>
      <t xml:space="preserve">Мемлекеттік орган </t>
    </r>
    <r>
      <rPr>
        <sz val="12"/>
        <rFont val="Times New Roman"/>
        <family val="1"/>
        <charset val="204"/>
      </rPr>
      <t xml:space="preserve">                                               ________________________________________________</t>
    </r>
  </si>
  <si>
    <t>"Қостанай қаласы әкімдігінің экономика және бюджеттік жоспарлау бөлімі" ММ</t>
  </si>
  <si>
    <t xml:space="preserve">                                   (мониторинг жүргізуге және есепті құрастыруға жауапты мемлекеттік органның атауы)</t>
  </si>
  <si>
    <t>1. Бағдарламаның іске асырылу барысы туралы ақпарат</t>
  </si>
  <si>
    <t>Атауы</t>
  </si>
  <si>
    <t>Өлшем бірлігі</t>
  </si>
  <si>
    <t>Ақпарат көзі</t>
  </si>
  <si>
    <t>Орындау үшін жауаптылар</t>
  </si>
  <si>
    <t>Орындау мерзімдері</t>
  </si>
  <si>
    <t>Орындалуы</t>
  </si>
  <si>
    <t>Қаржыландыру көздері</t>
  </si>
  <si>
    <t>Бюджеттік бағдарлама коды</t>
  </si>
  <si>
    <t>Орындалуы туралы ақпарат</t>
  </si>
  <si>
    <t>Базалық (бастапқы) мәні</t>
  </si>
  <si>
    <t>2021 жыл (жоспар)</t>
  </si>
  <si>
    <t>2021 жыл (іс жүзінде)</t>
  </si>
  <si>
    <t>1-бағыт: Қала экономикасының өсуі</t>
  </si>
  <si>
    <t>1-мақсат: Машина жасауды дамыту</t>
  </si>
  <si>
    <t>Жауаптылар: Қала әкімінің жетекшілік ететін мәселелер жөніндегі орынбасары, "Қостанай қаласы әкімдігінің кәсіпкерлік және ауыл шаруашылық бөлімі" мемлекеттік мекемесі</t>
  </si>
  <si>
    <t>Нысаналы индикаторлар</t>
  </si>
  <si>
    <t>Өткен жылдың деңгейіне қарағанда машина жасау өнімдері өндірісінің көлемін ұлғайту</t>
  </si>
  <si>
    <t>Ресми статистикалық ақпарат</t>
  </si>
  <si>
    <t>Қостанай қаласы әкімдігінің кәсіпкерлік және ауыл шаруашылық бөлімі</t>
  </si>
  <si>
    <r>
      <rPr>
        <b/>
        <sz val="10"/>
        <rFont val="Times New Roman"/>
        <family val="1"/>
        <charset val="204"/>
      </rPr>
      <t>Орындалды.</t>
    </r>
    <r>
      <rPr>
        <sz val="10"/>
        <rFont val="Times New Roman"/>
        <family val="1"/>
        <charset val="204"/>
      </rPr>
      <t xml:space="preserve"> Машина жасау өнімдерін өндіру көлемі 2021 жылғы қаңтар-желтоқсанда 457 093 млн.теңгені, 2020 жылғы қаңтар-желтоқсанда 365 927 млн. теңгені құрады. Машина жасау өнімдерін өндіру көлемінің ұлғаюы құндық мәнде 91 166 млн. теңгені құрады, өсім 24,9% - ды құрады.</t>
    </r>
  </si>
  <si>
    <t>Іс-шаралар:</t>
  </si>
  <si>
    <t>Инвестициялық жобаларды іске асыру, оның ішінде:</t>
  </si>
  <si>
    <t>Бизнес-инкубатор базасында ауыл шаруашылығы техникасын және автокомпоненттерді өндіру бойынша оқшаулауланған орталық құру - «АгромашХолдинг KZ» АҚ</t>
  </si>
  <si>
    <t>млн. теңге</t>
  </si>
  <si>
    <t>Пайдалануға беру акті</t>
  </si>
  <si>
    <t>Жеке және/немесе қарызға алынған қаражат</t>
  </si>
  <si>
    <t>2021 жылдың 1 тоқсанында 106 жаңа жұмыс орнын құрумен жобаны техникалық іске қосу жүзеге асырылды. Ресми түрде енгізу актісі 2022 жылдың 1-ші жартыжылдығында алынады.</t>
  </si>
  <si>
    <t>МТЗ маркалы тракторлар мен тоңазытқыш жүйелеріне арналған жабдықтарды құрастыру өндірісін ұйымдастыру - «Композит Групп» холдингі</t>
  </si>
  <si>
    <t>Жоба іске асырылған. 150 жаңа жұмыс орны құрылды. Жобаның қуаттылығы - жылына 3 000 МТЗ тракторы.</t>
  </si>
  <si>
    <t>Ірі тартқыш үрлеу машиналары: түтін сорғыштар, желдеткіштер және орталықтан тепкіш айдағыштар өндірісін ұйымдастыру - «Красногвардейский машиностроительный завод» ЖШС</t>
  </si>
  <si>
    <t>Инвестор жобаны іске асырудың рентабельділігі туралы шешім қабылдады. Тартқыш үрлеу машиналарын шығару бойынша жобаның бастамашысына ("Красногвардейский машиностроительный завод" АҚ, РФ) бұрын индустриялық аймақтың аумағында жер телімі бөлінген болатын. Қостанай облысының әкімдігі барлық қажетті қолдау көрсетті, алайда бұл жоба іске асырылмағандықтан, учаске мемлекеттік меншікке қайтарылды.</t>
  </si>
  <si>
    <t>1-мақсат бойынша жиыны:</t>
  </si>
  <si>
    <t>Кәсіпорындардың жеке қаражаттары</t>
  </si>
  <si>
    <t>2-мақсат: Инвестициялық тартымдылықты арттыру</t>
  </si>
  <si>
    <t>Жауаптылар: қала әкімінің жетекшілік ететін мәселелер жөніндегі орынбасары,  "Қостанай қаласы әкімдігінің кәсіпкерлік және ауыл шаруашылық бөлімі" мемлекеттік мекемесі</t>
  </si>
  <si>
    <t>Нысаналы индикаторлар:</t>
  </si>
  <si>
    <t>Өңдеу өнеркәсібіне негізгі капиталға инвестициялар</t>
  </si>
  <si>
    <r>
      <rPr>
        <b/>
        <sz val="10"/>
        <rFont val="Times New Roman"/>
        <family val="1"/>
        <charset val="204"/>
      </rPr>
      <t xml:space="preserve">Орындалды. </t>
    </r>
    <r>
      <rPr>
        <sz val="10"/>
        <rFont val="Times New Roman"/>
        <family val="1"/>
        <charset val="204"/>
      </rPr>
      <t>2021 жылғы қаңтар-желтоқсанда Өңдеуші өнеркәсіптің негізгі капиталына инвестициялар көлемі 29,7 млрд. теңгені құрады және 2020 жылғы деңгейге қарағанда 2,4 есе өсті. Қаланың облыстық инвестициялар көлеміндегі үлес салмағы 86,5% - ды құрады.</t>
    </r>
  </si>
  <si>
    <t>Инвестициялық ахуалды жақсарту бойынша ұсыныстар әзірлеу бойынша жұмысты үйлестіру, инвестицияларды тартуға жәрдемдесу</t>
  </si>
  <si>
    <t>Қуаты жылына 18 мың тонна ірі қара мал еті және 2,6 мың тонна ұсақ қара мал еті болатын Солтүстік өнеркәсіптік аймақта ет өңдеу кешенін салу - «BEEFEXPORT GROUP» ЖШС</t>
  </si>
  <si>
    <t>Аумақта бизнес-инкубаторды орналастыру - «АгромашХолдинг KZ» АҚ</t>
  </si>
  <si>
    <t>МТЗ маркалы тракторлар мен тоңазытқыш жүйелеріне арналған жабдықтарды құрастыру өндірісін ұйымдастыру - Холдинг "Композит Групп"</t>
  </si>
  <si>
    <t>Жылына 600 мың тонна бидай астығын, жылына 120 мың тонна майлы дақылдар тұқымын қайта өңдеу қуаты бар дәнді және майлы дақылдарды терең өңдеу жөніндегі ауыл шаруашылығы хабын құру. Жылына 1 миллион тоннаға дейін құрама жем өндіру - "Био Грейн"ЖШС</t>
  </si>
  <si>
    <t>Ірі тартқыш үрлеу машиналарын: түтін сорғыштарды, желдеткіштерді және орталықтан тепкіш айдағыштарды өндіруді ұйымдастыру - «Красновгардейский машиностроительный завод» ЖШС</t>
  </si>
  <si>
    <t>Қуаттылығы жылына 50 мың тонна құйылған автоқұрамдауыштар шойын құю зауытын салу - "KamLitKZ" ЖШС</t>
  </si>
  <si>
    <t>Қуаты жылына 86 мың данаға дейін жүк автомобильдерінің жетекші көпірлерінің бас берілістерінің редукторларын шығаратын зауыт салу - "Tobol KZ"ЖШС</t>
  </si>
  <si>
    <t>Жылына 1500 дана коммуналдық техниканың шанақтарын, қондырмаларын өндіру зауыты - "TEHNOPARK KZ"ЖШС</t>
  </si>
  <si>
    <t>Индустриалдық аймақты дамыту, барлығы:</t>
  </si>
  <si>
    <t xml:space="preserve">                                                       оның ішінде:</t>
  </si>
  <si>
    <t>оның ішінде:</t>
  </si>
  <si>
    <t xml:space="preserve">              оның ішінде:</t>
  </si>
  <si>
    <t xml:space="preserve">                           оның ішінде:</t>
  </si>
  <si>
    <t xml:space="preserve">                                 оның ішінде:</t>
  </si>
  <si>
    <t xml:space="preserve">               оның ішінде:</t>
  </si>
  <si>
    <t xml:space="preserve">                  оның ішінде:</t>
  </si>
  <si>
    <t xml:space="preserve">                                   оның ішінде:</t>
  </si>
  <si>
    <t xml:space="preserve">            оның ішінде:</t>
  </si>
  <si>
    <t>Қостанай қаласының Индустриялық аймағына автомобиль кірме жолдарын салу</t>
  </si>
  <si>
    <t>Индустриялық аймақты сумен жабдықтау үшін Қостанай қ. Промышленная – Гагарин көшелерінің қиылысына дейін тазарту имараттары аумағынан Д-600 сумен жабдықтау желісін қайта жаңарту</t>
  </si>
  <si>
    <t>Индустриялық аймақты сумен жабдықтау үшін Аэропорт шағын ауданынан Қостанай 2-ге дейін Станционная-Жуковский көшелерінің қиылысындағы Уральская көшесі бойынша Д-500 мм сумен жабдықтау желісін қайта жаңарту</t>
  </si>
  <si>
    <t>2-мақсат бойынша жиыны:</t>
  </si>
  <si>
    <t>Ұлттық қор</t>
  </si>
  <si>
    <t>Облыстық бюджет</t>
  </si>
  <si>
    <t>ОБ - Облыстық бюджет;</t>
  </si>
  <si>
    <t>3-мақсат: агроөнеркәсіптік кешен салаларының бәсекеге қабілеттілігін арттыру</t>
  </si>
  <si>
    <t>Қостанай қаласы әкімдігінің құрылыс бөлімі</t>
  </si>
  <si>
    <t>Қостанай қаласы әкімдігінің тұрғын үй-коммуналдық шаруашылық, жолаушылар көлігі және автомобиль жолдары бөлімі</t>
  </si>
  <si>
    <t>Ауыл шаруашылығындағы негізгі капиталға инвестициялардың нақты көлемінің индексі</t>
  </si>
  <si>
    <t>Ауыл шаруашылығы өнімінің жалпы шығарылымының нақты көлем индексі</t>
  </si>
  <si>
    <t>3-мақсат бойынша жиыны:</t>
  </si>
  <si>
    <t>1-бағыт бойынша жиыны:</t>
  </si>
  <si>
    <t>Жергілікті бюджет</t>
  </si>
  <si>
    <t>2-бағыт: өңір тұру үшін ыңғайлы және қауіпсіз</t>
  </si>
  <si>
    <t>1-мақсат: азаматтар үшін тұрғын үйдің қолжетімділігін қамтамасыз ету үшін тұрғын үй құрылысының қарқынын арттыру</t>
  </si>
  <si>
    <t>Пайдалануға берілген тұрғын үйлердің жалпы ауданы</t>
  </si>
  <si>
    <t>Коммуналдық тұрғын үй қорының тұрғын үйін жобалау және (немесе) салу, реконструкциялау, барлығы:</t>
  </si>
  <si>
    <t>Жауаптылар: қала әкімінің жетекшілік ететін мәселелер жөніндегі орынбасары, "Қостанай қаласы әкімдігінің сәулет және қала құрылысы бөлімі" мемлекеттік мекемесі</t>
  </si>
  <si>
    <t>шаршы метр</t>
  </si>
  <si>
    <t>Қостанай қаласы әкімдігінің сәулет және қала құрылысы бөлімі</t>
  </si>
  <si>
    <t>Басқалар, барлығы:</t>
  </si>
  <si>
    <t>Қостанай қаласы, Қобыланды батыр көшесі мекенжайы бойынша көп пәтерлі 9 – қабатты тұрғын үйдің құрылысы (сыртқы инженерлік желілерсіз және абаттандырусыз)</t>
  </si>
  <si>
    <t>"Аэропорт" шағын ауданы, барлығы:</t>
  </si>
  <si>
    <t>Көппәтерлі тұрғын үйдің құрылысы № 19-20-21 Аэропорт ш.а. Қостанай қ. БЖЖ бойынша» (Сыртқы инженерлік желілерсіз және абаттандырусыз)</t>
  </si>
  <si>
    <t>Көппәтерлі тұрғын үйдің құрылысы № 45 Аэропорт ш.а. Қостанай қ. БЖЖ бойынша» (Сыртқы инженерлік желілерсіз және абаттандырусыз)</t>
  </si>
  <si>
    <t>Көппәтерлі тұрғын үйдің құрылысы № 45/1 Аэропорт ш.а. Қостанай қ. БЖЖ бойынша» (Сыртқы инженерлік желілерсіз және абаттандырусыз)</t>
  </si>
  <si>
    <t>Көппәтерлі тұрғын үйдің құрылысы № 45/2 Аэропорт ш.а. Қостанай қ. БЖЖ бойынша» (Сыртқы инженерлік желілерсіз және абаттандырусыз)</t>
  </si>
  <si>
    <t>Көппәтерлі тұрғын үйдің құрылысы № 45/3 Аэропорт ш.а. Қостанай қ. БЖЖ бойынша» (Сыртқы инженерлік желілерсіз және абаттандырусыз)</t>
  </si>
  <si>
    <t>Бес қабатты тұрғын үйдің құрылысы № 49 Қостанай қ. "Юбилейный" шағын ауданында БЖЖ бойынша</t>
  </si>
  <si>
    <t>Бес қабатты тұрғын үйдің құрылысы № 48 Қостанай қ. "Юбилейный" шағын ауданында БЖЖ бойынша</t>
  </si>
  <si>
    <t>Тоғызқабатты тұрғын үй №9 Қостанай қ. "Юбилейный" шағын ауданында БЖЖ бойынша (Сыртқы инженерлік желілерсіз және абаттандырусыз)</t>
  </si>
  <si>
    <t>Бесқабатты тұрғын үй №24 Қостанай облысы Қостанай қаласының "Юбилейный" шағын ауданында БЖЖ бойынша (сыртқы инженерлік желілерсіз)</t>
  </si>
  <si>
    <t>Бесқабатты тұрғын үй №27 Қостанай облысы Қостанай қаласының "Юбилейный" шағын ауданында БЖЖ бойынша (сыртқы инженерлік желілерсіз)</t>
  </si>
  <si>
    <t>"Қонай" шағын ауданы, барлығы:</t>
  </si>
  <si>
    <t xml:space="preserve">Бесқабатты тұрғын үйдің құрылысы №1 Қостанай қ. "Қонай" ш.а. 5-орамында  </t>
  </si>
  <si>
    <t xml:space="preserve">Бесқабатты тұрғын үйдің құрылысы №2 Қостанай қ. "Қонай" ш.а. 5-орамында </t>
  </si>
  <si>
    <t xml:space="preserve">Бесқабатты тұрғын үйдің құрылысы №3 Қостанай қ. "Қонай" ш.а. 5-орамында </t>
  </si>
  <si>
    <t xml:space="preserve">Бесқабатты тұрғын үйдің құрылысы №1 Қостанай қ. "Қонай" ш.а. 15-орамында </t>
  </si>
  <si>
    <t xml:space="preserve">Бесқабатты тұрғын үйдің құрылысы №2 Қостанай қ. "Қонай" ш.а. 15-орамында </t>
  </si>
  <si>
    <t xml:space="preserve">Бесқабатты тұрғын үйдің құрылысы №1 Қостанай қ. "Қонай" ш.а. 14-орамында </t>
  </si>
  <si>
    <t xml:space="preserve">Бесқабатты тұрғын үйдің құрылысы №2 Қостанай қ. "Қонай" ш.а. 14-орамында </t>
  </si>
  <si>
    <t xml:space="preserve">Бесқабатты тұрғын үйдің құрылысы №3 Қостанай қ. "Қонай" ш.а. 14-орамында </t>
  </si>
  <si>
    <t xml:space="preserve">Бесқабатты тұрғын үйдің құрылысы №1 Қостанай қ. "Қонай" ш.а. 18-орамында </t>
  </si>
  <si>
    <t xml:space="preserve">Бесқабатты тұрғын үйдің құрылысы №2 Қостанай қ. "Қонай" ш.а. 18-орамында </t>
  </si>
  <si>
    <t xml:space="preserve">Бесқабатты тұрғын үйдің құрылысы №3 Қостанай қ. "Қонай" ш.а. 18-орамында </t>
  </si>
  <si>
    <t xml:space="preserve">Бесқабатты тұрғын үйдің құрылысы №1 Қостанай қ. "Қонай" ш.а. 21-орамында </t>
  </si>
  <si>
    <t xml:space="preserve">Бесқабатты тұрғын үйдің құрылысы №2 Қостанай қ. "Қонай" ш.а. 21-орамында </t>
  </si>
  <si>
    <t xml:space="preserve">Бесқабатты тұрғын үйдің құрылысы№3 Қостанай қ. "Қонай" ш.а. 21-орамында </t>
  </si>
  <si>
    <t xml:space="preserve">Бесқабатты тұрғын үйдің құрылысы №1 Қостанай қ. "Қонай" ш.а. 82-орамында </t>
  </si>
  <si>
    <t xml:space="preserve">Бесқабатты тұрғын үйдің құрылысы №2 Қостанай қ. "Қонай" ш.а. 82-орамында  </t>
  </si>
  <si>
    <t xml:space="preserve">Бесқабатты тұрғын үйдің құрылысы №3 Қостанай қ. "Қонай" ш.а. 82-орамында </t>
  </si>
  <si>
    <t xml:space="preserve">Бесқабатты тұрғын үйдің құрылысы №4 Қостанай қ. "Қонай" ш.а. 82-орамында </t>
  </si>
  <si>
    <t xml:space="preserve">Бесқабатты тұрғын үйдің құрылысы №5 Қостанай қ. "Қонай" ш.а. 82-орамында </t>
  </si>
  <si>
    <t xml:space="preserve">Бесқабатты тұрғын үйдің құрылысы №1 Қостанай қ. "Қонай" ш.а. 83-орамында </t>
  </si>
  <si>
    <t xml:space="preserve">Бесқабатты тұрғын үйдің құрылысы №2 Қостанай қ. "Қонай" ш.а. 83-орамында  </t>
  </si>
  <si>
    <t xml:space="preserve">Бесқабатты тұрғын үйдің құрылысы №3 Қостанай қ. "Қонай" ш.а. 83-орамында </t>
  </si>
  <si>
    <t xml:space="preserve">Бесқабатты тұрғын үйдің құрылысы №4 Қостанай қ. "Қонай" ш.а. 83-орамында </t>
  </si>
  <si>
    <t xml:space="preserve">Бесқабатты тұрғын үйдің құрылысы №1 Қостанай қ. "Қонай" ш.а. 84-орамында </t>
  </si>
  <si>
    <t xml:space="preserve">Бесқабатты тұрғын үйдің құрылысы №2 Қостанай қ. "Қонай" ш.а. 84-орамында  </t>
  </si>
  <si>
    <t xml:space="preserve">Бесқабатты тұрғын үйдің құрылысы №3 Қостанай қ. "Қонай" ш.а. 84-орамында </t>
  </si>
  <si>
    <t xml:space="preserve">Бесқабатты тұрғын үйдің құрылысы №1 Қостанай қ. "Қонай" ш.а. 85-орамында </t>
  </si>
  <si>
    <t xml:space="preserve">Бесқабатты тұрғын үйдің құрылысы №2 Қостанай қ. "Қонай" ш.а. 85-орамында  </t>
  </si>
  <si>
    <t xml:space="preserve">Бесқабатты тұрғын үйдің құрылысы №3 Қостанай қ. "Қонай" ш.а. 85-орамында </t>
  </si>
  <si>
    <t xml:space="preserve">Бесқабатты тұрғын үйдің құрылысы №4 Қостанай қ. "Қонай" ш.а. 85-орамында </t>
  </si>
  <si>
    <t>Қостанай қ. Қонай ш.а. бірпәтерлі тұрғын үйдің құрылысы (тип 4К1П-1)</t>
  </si>
  <si>
    <t xml:space="preserve">Қостанай қ. Қонай ш.а. бірпәтерлі тұрғын үйдің құрылысы (тип 5К2П-1) </t>
  </si>
  <si>
    <t xml:space="preserve">Қостанай қ. Қонай ш.а. бірпәтерлі екіқабатты тұрғын үйдің құрылысы (тип 4К1П-2) </t>
  </si>
  <si>
    <t xml:space="preserve">Қостанай қ. Қонай ш.а. бірпәтерлі екіқабатты тұрғын үйдің құрылысы (тип 5К2П-2) </t>
  </si>
  <si>
    <t>"Береке" шағын ауданы, барлығы:</t>
  </si>
  <si>
    <t>5-қабатты тұрғын үйдің құрылысы №129 "Береке" ш.а. БЖЖ бойынша</t>
  </si>
  <si>
    <t>5-қабатты тұрғын үйдің құрылысы №131 "Береке" ш.а. БЖЖ бойынша</t>
  </si>
  <si>
    <t>5-қабатты тұрғын үйдің құрылысы №153 "Береке" ш.а. БЖЖ бойынша</t>
  </si>
  <si>
    <t xml:space="preserve">Тоғызқабатты 4-секциялы тұрғын үйдің құрылысы №123 "Береке" ш.а. </t>
  </si>
  <si>
    <t>Тоғызқабатты 4-секциялы тұрғын үйдің құрылысы №156 "Береке" ш.а.</t>
  </si>
  <si>
    <t xml:space="preserve">Бес қабатты тұрғын үйдің құрылысы №127 "Береке" ш.а. </t>
  </si>
  <si>
    <t xml:space="preserve">4-подъезді тұрғын үйдің құрылысы №124 "Береке" ш.а. </t>
  </si>
  <si>
    <t xml:space="preserve">4-подъезді тұрғын үйдің құрылысы №126 "Береке" ш.а. </t>
  </si>
  <si>
    <t xml:space="preserve">4-подъезді тұрғын үйдің құрылысы №132 "Береке" ш.а. </t>
  </si>
  <si>
    <t xml:space="preserve">4-подъезді тұрғын үйдің құрылысы №151 "Береке" ш.а. </t>
  </si>
  <si>
    <t>4-подъезді тұрғын үйдің құрылысы №159 "Береке" ш.а.</t>
  </si>
  <si>
    <t xml:space="preserve">3-подъезді тұрғын үйдің құрылысы №124 "Береке" ш.а. </t>
  </si>
  <si>
    <t xml:space="preserve">10 қабатты тұрғын үйдің құрылысы №124 "Береке" ш.а. </t>
  </si>
  <si>
    <t xml:space="preserve">10 қабатты тұрғын үйдің құрылысы №126 "Береке" ш.а. </t>
  </si>
  <si>
    <t xml:space="preserve">1-подъезді тұрғын үйдің құрылысы №126 "Береке" ш.а. </t>
  </si>
  <si>
    <t xml:space="preserve">2-подъезді тұрғын үйдің құрылысы №151 "Береке" ш.а. </t>
  </si>
  <si>
    <t xml:space="preserve">2-подъезді тұрғын үйдің құрылысы №132 "Береке" ш.а. </t>
  </si>
  <si>
    <t xml:space="preserve">4-қабатты тұрғын үйдің құрылысы №109 "Береке" ш.а. Қостанай қ. БЖЖ бойынша </t>
  </si>
  <si>
    <t xml:space="preserve">4-қабатты тұрғын үйдің құрылысы №112 "Береке" ш.а. Қостанай қ. БЖЖ бойынша </t>
  </si>
  <si>
    <t xml:space="preserve">4-қабатты тұрғын үйдің құрылысы №115 "Береке" ш.а. Қостанай қ. БЖЖ бойынша </t>
  </si>
  <si>
    <t xml:space="preserve">4-қабатты тұрғын үйдің құрылысы №118 "Береке" ш.а. Қостанай қ. БЖЖ бойынша </t>
  </si>
  <si>
    <t xml:space="preserve">4-қабатты тұрғын үйдің құрылысы №121 "Береке" ш.а. Қостанай қ. БЖЖ бойынша </t>
  </si>
  <si>
    <t xml:space="preserve">4-қабатты тұрғын үйдің құрылысы №108 "Береке" ш.а. Қостанай қ. БЖЖ бойынша </t>
  </si>
  <si>
    <t xml:space="preserve">4-қабатты тұрғын үйдің құрылысы №110 "Береке" ш.а. Қостанай қ. БЖЖ бойынша </t>
  </si>
  <si>
    <t xml:space="preserve">4-қабатты тұрғын үйдің құрылысы №111 "Береке" ш.а. Қостанай қ. БЖЖ бойынша </t>
  </si>
  <si>
    <t xml:space="preserve">4-қабатты тұрғын үйдің құрылысы №113 "Береке" ш.а. Қостанай қ. БЖЖ бойынша </t>
  </si>
  <si>
    <t xml:space="preserve">4-қабатты тұрғын үйдің құрылысы №114 "Береке" ш.а. Қостанай қ. БЖЖ бойынша </t>
  </si>
  <si>
    <t xml:space="preserve">4-қабатты тұрғын үйдің құрылысы №116 "Береке" ш.а. Қостанай қ. БЖЖ бойынша </t>
  </si>
  <si>
    <t xml:space="preserve">4-қабатты тұрғын үйдің құрылысы №117 "Береке" ш.а. Қостанай қ. БЖЖ бойынша </t>
  </si>
  <si>
    <t xml:space="preserve">4-қабатты тұрғын үйдің құрылысы №119 "Береке" ш.а. Қостанай қ. БЖЖ бойынша </t>
  </si>
  <si>
    <t xml:space="preserve">4-қабатты тұрғын үйдің құрылысы №120 "Береке" ш.а. Қостанай қ. БЖЖ бойынша </t>
  </si>
  <si>
    <t xml:space="preserve">4-қабатты тұрғын үйдің құрылысы №122 "Береке" ш.а. Қостанай қ. БЖЖ бойынша </t>
  </si>
  <si>
    <t>5-қабатты тұрғын үйдің құрылысы №157 "Береке" ш.а.</t>
  </si>
  <si>
    <t>5-қабатты тұрғын үйдің құрылысы №158 "Береке" ш.а.</t>
  </si>
  <si>
    <t>Герцен көшесіндегі тұрғын үйлерге абаттандыру № 3, № 4, № 5, № 6 (Түзету) Қостанай қаласы Қобыланды батыр көшесі бойында орналасқан 9 қабатты тұрғын үйді қосу үшін</t>
  </si>
  <si>
    <t>Герцен көшесіндегі тұрғын үйлерге инженерлік коммуникациялар № 3, № 4, № 5, № 6 (Түзету) Қостанай қаласы Қобыланды батыр көшесі бойында орналасқан 9 қабатты тұрғын үйді қосу үшін</t>
  </si>
  <si>
    <t>Қостанай қаласындағы Нұрсұлтан Назарбаев даңғылы, 137 үй бойынша жүзу бассейні бар спорт кешені ғимаратына инженерлік коммуникацияларды қайта жаңарту</t>
  </si>
  <si>
    <t>Қостанай қаласында Нұрсұлтан Назарбаев даңғылы 137 бойынша жүзу бассейні бар спорт кешені ғимаратына абаттандыруды қайта жаңарту</t>
  </si>
  <si>
    <t>Қостанай қаласы әуежайының (аэровокзалының) жолаушылар терминалына электрмен жабдықтау желісін салу</t>
  </si>
  <si>
    <t>Қостанай қаласындағы Аэропорт шағын ауданындағы №19-20-21 көп қабатты тұрғын үйлерге инженерлік коммуникациялар (электрмен жабдықтау, жылумен жабдықтау, газбен жабдықтау, сумен жабдықтау және кәріз желілері) құрылысы (түзету)</t>
  </si>
  <si>
    <t>Қостанай қаласындағы Аэропорт шағын ауданындағы №19-20-21 көп қабатты тұрғын үйлерге абаттандыру (түзету)</t>
  </si>
  <si>
    <t>Костанай қ. "Аэропорт" шағын ауданда нөсерлік кәріздің құрылысы.</t>
  </si>
  <si>
    <t>"Юбилейный" шағын ауданы, барлығы:</t>
  </si>
  <si>
    <t xml:space="preserve">Тұрғын үйге газбен жабдықтау желілерін салу №2 Юбилейный ш.а. </t>
  </si>
  <si>
    <t xml:space="preserve">Тұрғын үйге газбен жабдықтау желілерін салу №3 Юбилейный ш.а. </t>
  </si>
  <si>
    <t xml:space="preserve">Тұрғын үйге газбен жабдықтау желілерін салу №81 Юбилейный ш.а. </t>
  </si>
  <si>
    <t>Қостанай қ. Юбилейный ш / а 7-орамындағы №10, №11, №42 көп қабатты тұрғын үйлерге абаттандыру</t>
  </si>
  <si>
    <t>Қостанай қаласының "Юбилейный" шағын ауданының 9-орамындағы №48, №49, №50 көп қабатты тұрғын үйлерге абаттандыру</t>
  </si>
  <si>
    <t>Қостанай қаласының "Юбилейный" шағын ауданында нөсер кәрізін орнатумен кіреберіс жолдарының құрылысы. (Нөсер кәрізі). Түзету.</t>
  </si>
  <si>
    <t>Қостанай қаласының "Юбилейный" шағын ауданында нөсер кәрізін орнатумен кіреберіс жолдарының құрылысы. (Сыртқы электр жарығы). Түзету.</t>
  </si>
  <si>
    <t>Қостанай қаласының "Юбилейный" шағын ауданында нөсер кәрізін орнатумен кіреберіс жолдарының құрылысы. (Бағдаршам дабылы). Түзету.</t>
  </si>
  <si>
    <t>Қостанай қ. Юбилейный ш / а Мұз сарайына абаттандыру</t>
  </si>
  <si>
    <t>Қостанай қаласының "Юбилейный" шағын ауданында нөсер кәрізін орнатумен кіреберіс жолдарының құрылысы. (Кірме жолдар). Түзету</t>
  </si>
  <si>
    <t>Қостанай қаласындағы Жастар сарайынан Н. Назарбаев даңғылы бойымен Рабочая көшесіне дейін нөсер кәрізін қайта жаңарту</t>
  </si>
  <si>
    <t>Инвестицияларды тартуға бағытталған республикалық, халықаралық және өңірлік деңгейдегі іс-шараларға қатысу (форумдар, көрмелер, кеңестер, коҰҚеренциялар және басқалар)</t>
  </si>
  <si>
    <t>ҰҚ</t>
  </si>
  <si>
    <t xml:space="preserve">Инженерлік коммуникациялық иҰҚрақұрылымды жобалау, дамыту, жайластыру және (немесе) сатып алу </t>
  </si>
  <si>
    <t>ҰҚ - Ұлттық қор</t>
  </si>
  <si>
    <t>ҚБ</t>
  </si>
  <si>
    <t>Қостанай қаласында "Қонай" шағын ауданында жылумен жабдықтау желілерін салу</t>
  </si>
  <si>
    <t>Қостанай қ. "Қонай" ш / а инженерлік коммуникациялар. Электрмен жабдықтау. Алаң ішіндегі желілер. Түзету</t>
  </si>
  <si>
    <t>Қостанай қ. "Қонай" шағын ауданының алаңішілік және алаңнан тыс телефондандыру желілерін салу</t>
  </si>
  <si>
    <t xml:space="preserve">Бес қабатты тұрғын үйге инженерлік коммуникациялар құрылысы №1 Қостанай қ. "Қонай" ш.а. 21-орамында </t>
  </si>
  <si>
    <t xml:space="preserve">Бес қабатты тұрғын үйге инженерлік коммуникациялар құрылысы №2 Қостанай қ. "Қонай" ш.а. 21-орамында </t>
  </si>
  <si>
    <t xml:space="preserve">Бес қабатты тұрғын үйге инженерлік коммуникациялар құрылысы №3 Қостанай қ. "Қонай" ш.а. 21-орамында </t>
  </si>
  <si>
    <t xml:space="preserve">Бес қабатты тұрғын үйге инженерлік коммуникациялар құрылысы №1 Қостанай қ. "Қонай" ш.а. 83-орамында </t>
  </si>
  <si>
    <t xml:space="preserve">Бес қабатты тұрғын үйге инженерлік коммуникациялар құрылысы №2 Қостанай қ. "Қонай" ш.а. 83-орамында  </t>
  </si>
  <si>
    <t xml:space="preserve">Бес қабатты тұрғын үйге инженерлік коммуникациялар құрылысы №3 Қостанай қ. "Қонай" ш.а. 83-орамында </t>
  </si>
  <si>
    <t xml:space="preserve">Бес қабатты тұрғын үйге инженерлік коммуникациялар құрылысы №4 Қостанай қ. "Қонай" ш.а. 83-орамында </t>
  </si>
  <si>
    <t xml:space="preserve">Бес қабатты тұрғын үйге инженерлік коммуникациялар құрылысы №1 Қостанай қ. "Қонай" ш.а. 82-орамында </t>
  </si>
  <si>
    <t xml:space="preserve">Бес қабатты тұрғын үйге инженерлік коммуникациялар құрылысы №4 Қостанай қ. "Қонай" ш.а. 82-орамында </t>
  </si>
  <si>
    <t xml:space="preserve">Бес қабатты тұрғын үйге инженерлік коммуникациялар құрылысы №5 Қостанай қ. "Қонай" ш.а. 82-орамында </t>
  </si>
  <si>
    <t xml:space="preserve">Бес қабатты тұрғын үйге инженерлік коммуникациялар құрылысы №2 Қостанай қ. "Қонай" ш.а. 84-орамында  </t>
  </si>
  <si>
    <t xml:space="preserve">Бес қабатты тұрғын үйге инженерлік коммуникациялар құрылысы №3 Қостанай қ. "Қонай" ш.а. 84-орамында </t>
  </si>
  <si>
    <t xml:space="preserve">Бес қабатты тұрғын үйге инженерлік коммуникациялар құрылысы №1 Қостанай қ. "Қонай" ш.а. 85-орамында </t>
  </si>
  <si>
    <t xml:space="preserve">Бес қабатты тұрғын үйге инженерлік коммуникациялар құрылысы №2 Қостанай қ. "Қонай" ш.а. 85-орамында  </t>
  </si>
  <si>
    <t xml:space="preserve">Бес қабатты тұрғын үйге инженерлік коммуникациялар құрылысы №4 Қостанай қ. "Қонай" ш.а. 85-орамында </t>
  </si>
  <si>
    <t xml:space="preserve">Бес қабатты тұрғын үйге инженерлік коммуникациялар құрылысы №2 Қостанай қ. "Қонай" ш.а. 82-орамында  </t>
  </si>
  <si>
    <t xml:space="preserve">Бес қабатты тұрғын үйге инженерлік коммуникациялар құрылысы №3 Қостанай қ. "Қонай" ш.а. 82-орамында </t>
  </si>
  <si>
    <t xml:space="preserve">Бес қабатты тұрғын үйге инженерлік коммуникациялар құрылысы №1 Қостанай қ. "Қонай" ш.а. 84-орамында </t>
  </si>
  <si>
    <t xml:space="preserve">Бес қабатты тұрғын үйге инженерлік коммуникациялар құрылысы №3 Қостанай қ. "Қонай" ш.а. 85-орамында </t>
  </si>
  <si>
    <t>Көп қабатты тұрғын үйлерге инженерлік коммуникациялар құрылысы (электрмен жабдықтау, жылумен жабдықтау, газбен жабдықтау, сумен жабдықтау және кәріз желілері) №39, №39/1, №40, №44 ,№44/1, №45,№45/1,№45/2,№45/3 Қостанай қаласындағы Әуежай шағын ауданының 12-ші орамында. Түзету (№39, №39/1, №40, №44 ,№44/1 тұрғын үйлерді алып тастау)</t>
  </si>
  <si>
    <t>Көп қабатты тұрғын үйлерге абаттандыру №39, №39/1, №40, №44,№44/1, №45,№45/1,№45/2,№45/3 Қостанай қ. Аэропорт шағын ауданының 12-ші орамында</t>
  </si>
  <si>
    <t>Көп қабатты тұрғын үйлерге абаттандыру №39, №39/1, №40, №44,№44/1, №45,№45/1,№45/2,№45/3 Қостанай қаласындағы Аэропорт шағын ауданының 12-ші орамында (№45/1, 45/2, 45/3 үйлерді қоспағанда). Түзету.</t>
  </si>
  <si>
    <t xml:space="preserve">Көп қабатты тұрғын үйлерге инженерлік коммуникациялар құрылысы №20, 21, 23, 24, 25, 26,27, 28, 29 Қостанай қаласындағы Юбилейный шағын ауданының 4-ші орамында  </t>
  </si>
  <si>
    <t>Қостанай қ. "Юбилейны" ш/а 3-орамындағы № 9, № 19 көп қабатты тұрғын үйлерге абаттандыру</t>
  </si>
  <si>
    <t>Көп қабатты тұрғын үйлерге абаттандыру№43, №44, №45, №46, №47 Қостанай қаласындағы "Юбилейный" шағын ауданының 8-ші орамында</t>
  </si>
  <si>
    <t>Көп қабатты тұрғын үйлерге абаттандыру№43, №44, №45, №46, №47 Қостанай қаласының "Юбилейный" шағын ауданының 8-ші орамында. Түзету (№45 тұрғын үйді алып тастау)</t>
  </si>
  <si>
    <t>Көп қабатты тұрғын үйлерге абаттандыру№1, №2, №4, №14,,№15, №16,№ 81 Қостанай қ. "Юбилейный" ш / а 1-ші орамында</t>
  </si>
  <si>
    <t>Көп қабатты тұрғын үйлерге абаттандыру№3, №5, №6, №7,,№ 8, №17,№18 Қостанай қ. "Юбилейный" шағын ауданының 2-ші орамында</t>
  </si>
  <si>
    <t>Көп қабатты тұрғын үйлерге абаттандыру№20, №21,№23, №24, №25,,№ 26, №27,№28 , №29 Қостанай қ. "Юбилейный" шағын ауданының 4-ші орамында</t>
  </si>
  <si>
    <t xml:space="preserve">Бес қабатты тұрғын үйге абаттандыру №1 Қостанай қ. "Қонай" ш.а. 21-орамында </t>
  </si>
  <si>
    <t xml:space="preserve">Бес қабатты тұрғын үйге абаттандыру №3 Қостанай қ. "Қонай" ш.а. 21-орамында </t>
  </si>
  <si>
    <t xml:space="preserve">Бес қабатты тұрғын үйге абаттандыру №2 Қостанай қ. "Қонай" ш.а. 83-орамында  </t>
  </si>
  <si>
    <t xml:space="preserve">Бес қабатты тұрғын үйге абаттандыру №4 Қостанай қ. "Қонай" ш.а. 83-орамында </t>
  </si>
  <si>
    <t xml:space="preserve">Бес қабатты тұрғын үйге абаттандыру №2 Қостанай қ. "Қонай" ш.а. 82-орамында  </t>
  </si>
  <si>
    <t xml:space="preserve">Бес қабатты тұрғын үйге абаттандыру №4 Қостанай қ. "Қонай" ш.а. 82-орамында </t>
  </si>
  <si>
    <t xml:space="preserve">Бес қабатты тұрғын үйге абаттандыру №5 Қостанай қ. "Қонай" ш.а. 82-орамында </t>
  </si>
  <si>
    <t xml:space="preserve">Бес қабатты тұрғын үйге абаттандыру №2 Қостанай қ. "Қонай" ш.а. 84-орамында  </t>
  </si>
  <si>
    <t xml:space="preserve">Бес қабатты тұрғын үйге абаттандыру №2 Қостанай қ. "Қонай" ш.а. 85-орамында  </t>
  </si>
  <si>
    <t xml:space="preserve">Бес қабатты тұрғын үйге абаттандыру №4 Қостанай қ. "Қонай" ш.а. 85-орамында </t>
  </si>
  <si>
    <t xml:space="preserve">Бес қабатты тұрғын үйге абаттандыру №2 Қостанай қ. "Қонай" ш.а. 21-орамында </t>
  </si>
  <si>
    <t xml:space="preserve">Бес қабатты тұрғын үйге абаттандыру №1 Қостанай қ. "Қонай" ш.а. 83-орамында </t>
  </si>
  <si>
    <t xml:space="preserve">Бес қабатты тұрғын үйге абаттандыру №3 Қостанай қ. "Қонай" ш.а. 83-орамында </t>
  </si>
  <si>
    <t xml:space="preserve">Бес қабатты тұрғын үйге абаттандыру №1 Қостанай қ. "Қонай" ш.а. 82-орамында </t>
  </si>
  <si>
    <t xml:space="preserve">Бес қабатты тұрғын үйге абаттандыру №3 Қостанай қ. "Қонай" ш.а. 82-орамында </t>
  </si>
  <si>
    <t xml:space="preserve">Бес қабатты тұрғын үйге абаттандыру №1 Қостанай қ. "Қонай" ш.а. 84-орамында </t>
  </si>
  <si>
    <t xml:space="preserve">Бес қабатты тұрғын үйге абаттандыру №3 Қостанай қ. "Қонай" ш.а. 84-орамында </t>
  </si>
  <si>
    <t xml:space="preserve">Бес қабатты тұрғын үйге абаттандыру №1 Қостанай қ. "Қонай" ш.а. 85-орамында </t>
  </si>
  <si>
    <t xml:space="preserve">Бес қабатты тұрғын үйге абаттандыру №3 Қостанай қ. "Қонай" ш.а. 85-орамында </t>
  </si>
  <si>
    <t>Қостанай қаласының "Қонай" ш.а. тік жоспарлау</t>
  </si>
  <si>
    <t>Қостанай қ. Қонай ш.а. қазандықтың құрылысы</t>
  </si>
  <si>
    <t>Қостанай қ. "Қонай" шағын ауданына инженерлік коммуникациялар. Газбен жабдықтау. Алаң ішіндегі желілер</t>
  </si>
  <si>
    <t>"Береке" шағын ауданына инженерлік коммуникациялар салу. Қостанай қ. алаңішілік желілер" (телефондандыру)</t>
  </si>
  <si>
    <t>"Береке" шағын ауданына инженерлік коммуникациялар салу. Қостанай қ." алаңішілік желілер". (Телефондандыру). Түзету.</t>
  </si>
  <si>
    <t>Қостанай қаласындағы "Береке" шағын ауданына инженерлік коммуникациялар салу. "алаңішілік желілер" (60 Гкал қазандығы)</t>
  </si>
  <si>
    <t>Қостанай қаласындағы Береке шағын ауданына инженерлік коммуникациялар құрылысы. алаңішілік желілер (60 Гкал қазандық). Қазандық қуатын азайту мақсатында түзету</t>
  </si>
  <si>
    <t>Қостанай қаласындағы Береке шағын ауданына инженерлік коммуникациялар құрылысы. алаңішілік желілер (жылумен жабдықтау желілері)</t>
  </si>
  <si>
    <t>Қостанай қаласындағы "Береке" шағын ауданына инженерлік коммуникациялар салу (сумен жабдықтау. Кәріз)</t>
  </si>
  <si>
    <t>Қостанай қаласындағы "Береке" шағын ауданына инженерлік коммуникациялар салу (сумен жабдықтау. Кәріз) Түзету</t>
  </si>
  <si>
    <t>"Береке" шағын ауданында КСС құрылысы. Сыртқы кәріз желілері</t>
  </si>
  <si>
    <t>Қостанай қ. "Береке" шағын ауданына инженерлік коммуникациялар салу. (Газоснабжение)</t>
  </si>
  <si>
    <t>Қостанай қ. "Береке" ш.а. БЖЖ бойынша № 151 тұрғын үйге абаттандыру</t>
  </si>
  <si>
    <t>Қостанай қаласындағы "Береке" шағын ауданын тік жоспарлау</t>
  </si>
  <si>
    <t>Қостанай қ. "Береке" ш / а нөсер кәрізін орнатумен кіреберіс жолдарын салу (Нөсер кәрізі)</t>
  </si>
  <si>
    <t>Қостанай қ. "Береке" ш / а нөсер кәрізін орнатумен кіреберіс жолдарын салу (Сыртқы жарықтандыру)</t>
  </si>
  <si>
    <t>Қостанай қ. "Береке" ш / а нөсер кәрізін орнатумен кіреберіс жолдарын салу (Көшелерді жайластыру)</t>
  </si>
  <si>
    <t>Қостанай қ. "Береке" ш / а нөсер кәрізін орнатумен кіреберіс жолдарын салу (Көлікпен өту жолдары)</t>
  </si>
  <si>
    <t>Қостанай қаласында 50 метр бассейнге инженерлік коммуникациялар салу</t>
  </si>
  <si>
    <t>Қостанай қаласында 50 метр бассейнге инженерлік коммуникациялар салу ЖСҚ әзірлеу</t>
  </si>
  <si>
    <t>Қостанай қаласында 50 метр бассейнге аумақты абаттандыру</t>
  </si>
  <si>
    <t>Қостанай қ. 50 метр бассейнге аумақты абаттандыруға ЖСҚ әзірлеу</t>
  </si>
  <si>
    <t>"Береке" шағын ауданына инженерлік коммуникациялар салу. Алаң ішілік желісі Костанай қ., (Электрмен жабдықтау)</t>
  </si>
  <si>
    <t>1-мақсат бойынша барлығы</t>
  </si>
  <si>
    <t>Республикалық бюджет</t>
  </si>
  <si>
    <t>РБ - Республикалық бюджет.</t>
  </si>
  <si>
    <t>Қалалық бюджет</t>
  </si>
  <si>
    <t>ҚБ - Қалалық бюджет;</t>
  </si>
  <si>
    <t>2-мақсат: тұрғын үй-коммуналдық шаруашылық инфрақұрылымы объектілерін жаңғырту. Халықты сапалы ауыз сумен қамтамасыз ету</t>
  </si>
  <si>
    <t>Жауаптылар: қала әкімінің жетекшілік ететін мәселелер жөніндегі орынбасары, "Қостанай қаласы әкімдігінің тұрғын үй-коммуналдық шаруашылық, жолаушылар көлігі және автомобиль жолдары бөлімі", "Қостанай қаласы әкімдігінің тұрғын үй қатынастары бөлімі" мемлекеттік мекемелері</t>
  </si>
  <si>
    <t>Халықтың сумен жабдықтау қызметтеріне қол жеткізуі</t>
  </si>
  <si>
    <t>Күрделі жөндеуді талап ететін көп пәтерлі тұрғын үйлер объектілерінің үлесін төмендету</t>
  </si>
  <si>
    <t>Сумен жабдықтау және су тарту жүйесін дамыту</t>
  </si>
  <si>
    <t>Қостанай қаласында су тазарту құрылғылары камерасынан Дощанов көшесіне дейін Д-700 мм индустриялық Су тартқышты қайта жаңарту</t>
  </si>
  <si>
    <t>ҚССК жаңғырту</t>
  </si>
  <si>
    <t>№5А КСС қайта жаңғырту</t>
  </si>
  <si>
    <t>№1 КСС қайта жаңғырту</t>
  </si>
  <si>
    <t>Заңды тұлғалардың жарғылық капиталын қалыптастыру немесе ұлғайту</t>
  </si>
  <si>
    <t>Қостанай қ. тәулігіне 100000 м3 су тазарту құрылыстарын қайта жаңарту және қалпына келтіру (сүзгілер мен тұндырғыштар блогы, реагенттік шаруашылық, суды қайта пайдаланудың сорғы станциясы)</t>
  </si>
  <si>
    <t>Қостанай қаласын сумен жабдықтау және су бұру үшін "Қостанай-Су" МКК резервтік электр жабдығын сатып алу</t>
  </si>
  <si>
    <t>Қостанай қаласы Шипин көшесіндегі КСС-5 дейін өздігінен ағатын коллекторды қайта жаңғырту</t>
  </si>
  <si>
    <t>Көппәтерлі тұрғын үйлерге жөндеу жүргізу</t>
  </si>
  <si>
    <t>Қайтарымды қаражат есебінен кондоминиум объектілеріне жөндеу жүргізу</t>
  </si>
  <si>
    <t>Өзге де көздер</t>
  </si>
  <si>
    <t>3-мақсат: жергілікті жолдардың жай-күйін жақсарту</t>
  </si>
  <si>
    <t>Жауаптылар: қала әкімінің жетекшілік ететін мәселелер жөніндегі орынбасары, "Қостанай қаласы әкімдігінің тұрғын үй-коммуналдық шаруашылық, жолаушылар көлігі және автомобиль жолдары бөлімі" мемлекеттік мекемесі</t>
  </si>
  <si>
    <t>Жақсы және қанағаттанарлық жағдайдағы жергілікті маңызы бар автожолдардың үлесі</t>
  </si>
  <si>
    <t>Әкімшілік деректер</t>
  </si>
  <si>
    <t>Көліктік инфрақұрылымды дамыту, барлығы:</t>
  </si>
  <si>
    <t>Қостанай қаласындағы Павлов көшесі - Баймағамбетов көшесі шекарасындағы Алтынсарин көшесін қайта жаңарту</t>
  </si>
  <si>
    <t>Съянов көш. Гоголь - Рабочая көш. шекарасында қайта жаңғырту</t>
  </si>
  <si>
    <t>Қостанай қаласындағы Тобыл маңындағы саябаққа кіреберіс жолдарды қайта жаңарту</t>
  </si>
  <si>
    <t>Қостанай қаласы Абай даңғылы - Маяковский көшесінің шекарасында Фролов көшесін реконструкциялау</t>
  </si>
  <si>
    <t>Қайырбеков - Тобольская көшелерінің шекарасында Фролов көшесін реконструкциялау</t>
  </si>
  <si>
    <t>Әбілсай - Дачная көшелерінің шекарасындағы Тобольская көшесін реконструкциялау</t>
  </si>
  <si>
    <t>Қала көшелерін орташа жөндеу</t>
  </si>
  <si>
    <t>4-мақсат: Экологиялық ахуалды жақсарту</t>
  </si>
  <si>
    <t>Тұрмыстық қатты қалдықтарды қайта өңдеу және кәдеге жарату үлесі</t>
  </si>
  <si>
    <t>Экологиялық ағарту, білім беру және насихаттау</t>
  </si>
  <si>
    <t>4-мақсат бойынша барлығы:</t>
  </si>
  <si>
    <t xml:space="preserve">5-мақсат: Аумақтың төтенше жағдайлардан қорғалуын арттыру </t>
  </si>
  <si>
    <t>Жауаптылар: қала әкімінің жетекшілік ететін мәселелер жөніндегі орынбасары, Қостанай қаласының төтенше жағдайлар басқармасы</t>
  </si>
  <si>
    <t>Төтенше жағдайларға қарсы іс-қимыл инфрақұрылымымен қамтамасыз етілу деңгейі</t>
  </si>
  <si>
    <t>Халықты бұқаралық ақпарат құралдары арқылы өрт қауіпсіздігі қағидалары мен шараларына, Төтенше жағдайлар туындаған кездегі мінез-құлық қағидаларына оқыту</t>
  </si>
  <si>
    <t>Қаланың кәсіпорындары, ұйымдары мен мекемелерінің өртке қарсы қауіпсіздік ережелерін сақтауына белгіленген тәртіпте рейдтік тексерулер жүргізу</t>
  </si>
  <si>
    <t>Улы және табиғи газдан адамдардың қаза болуы мен жарақаттануының алдын алу, өртке қарсы қауіпсіздік қағидаларын сақтау мақсатында жеке тұрғын үй секторының, саяжайлардың профилактикалық рейдтік іс-шараларын өткізу</t>
  </si>
  <si>
    <t>Жалпы білім беру мекемелерінде өрт қауіпсіздігі ережелерін сақтау, қысқы, шомылу кезеңіндегі қауіпсіздік бойынша сабақтар, дәрістер өткізу</t>
  </si>
  <si>
    <t>5-мақсат бойынша жиыны:</t>
  </si>
  <si>
    <t>2-бағыт бойынша жиыны:</t>
  </si>
  <si>
    <t>3-бағыт: Жаңа өмір сүру сапасын қамтамасыз ету</t>
  </si>
  <si>
    <t>1-мақсат: тұрғындардың әлеуметтік өмірін жақсарту</t>
  </si>
  <si>
    <t>Жауаптылар: қала әкімінің жетекшілік ететін мәселелер жөніндегі орынбасары, "Қостанай қаласы әкімдігінің жұмыспен қамту және әлеуметтік бағдарламалар бөлімі" мемлекеттік мекемесі</t>
  </si>
  <si>
    <t>Ашылған жұмыс орындарының саны:</t>
  </si>
  <si>
    <t>тұрақты</t>
  </si>
  <si>
    <t>уақытша</t>
  </si>
  <si>
    <t>Жаңа өндірістер, жаңа кәсіпорындар ашу</t>
  </si>
  <si>
    <t>Әлеуметтік жұмыс орындарын құру</t>
  </si>
  <si>
    <t>Жастар тәжірибесін ұйымдастыру</t>
  </si>
  <si>
    <t>Қоғамдық жұмыстарды ұйымдастыру</t>
  </si>
  <si>
    <t>Бизнес ашуға және кеңейтуге ағын кредит беру</t>
  </si>
  <si>
    <t>Жаңа бизнес-идеяларды іске асыруға мемлекеттік гранттар беру</t>
  </si>
  <si>
    <t>Қостанай қаласы әкімдігінің жұмыспен қамту және әлеуметтік бағдарламалар бөлімі</t>
  </si>
  <si>
    <t>2-мақсат: Спорттық инфрақұрылым объектілерінің азаматтар үшін қол жетімділігін арттыру</t>
  </si>
  <si>
    <t>Жауаптылар: қала әкімінің жетекшілік ететін мәселелер жөніндегі орынбасары, "Қостанай қаласы әкімдігінің дене шынықтыру және спорт бөлімі" мемлекеттік мекемесі</t>
  </si>
  <si>
    <t>Халықтың 1000 адамға шаққандағы спорттық инфрақұрылыммен орташа қамтамасыз етілуі</t>
  </si>
  <si>
    <t>Қостанай қаласында 50 метр бассейн салу</t>
  </si>
  <si>
    <t>Қостанай қаласында Юбилейный шағын ауданында мұз сарайын салу және пайдалану</t>
  </si>
  <si>
    <t>3-бағыт бойынша жиыны:</t>
  </si>
  <si>
    <t>Іс-шаралар жоспары бойынша жиыны:</t>
  </si>
  <si>
    <t>Қысқартулар:</t>
  </si>
  <si>
    <t>АҚ - акционерлік қоғам</t>
  </si>
  <si>
    <t>млн. теңге - миллион теңге;</t>
  </si>
  <si>
    <t>млрд. теңге</t>
  </si>
  <si>
    <t>млрд. теңге - миллиард тенге;</t>
  </si>
  <si>
    <t>ЖШС - жауапкершілігі шектеулі серіктестігі</t>
  </si>
  <si>
    <t>Қостанай қаласы әкімдігінің мәдениет, тілдерді дамыту, дене шынықтыру және спорт бөлімі</t>
  </si>
  <si>
    <t>Дене шшынықтыру және спорт басқармасы</t>
  </si>
  <si>
    <t>Қостанай қаласының төтенше жағдайлар басқармасы</t>
  </si>
  <si>
    <t>Қостанай облысының білім басқармасы</t>
  </si>
  <si>
    <t>Ведомстволық есептілік, Қабылдау комиссиясының акті</t>
  </si>
  <si>
    <t>Қостанай қаласы әкімдігінің тұрғын үй қатынастары бөлімі</t>
  </si>
  <si>
    <t>Ведомстволық есептілік</t>
  </si>
  <si>
    <t>2021-2025 жылдар</t>
  </si>
  <si>
    <t>2021 жыл</t>
  </si>
  <si>
    <t>2022 жыл</t>
  </si>
  <si>
    <t>2021-2022 жылдар</t>
  </si>
  <si>
    <t>2022-2023 жылдар</t>
  </si>
  <si>
    <t>2021, 2023 жылдар</t>
  </si>
  <si>
    <t>2021-2023 жылдар</t>
  </si>
  <si>
    <t>Мемлекеттік-жеке серіктестік аясында</t>
  </si>
  <si>
    <t>Көзделген қаражат шегінде</t>
  </si>
  <si>
    <t>Кәсіпорындардың жеке қаражаты шегінде</t>
  </si>
  <si>
    <t>қаржыландыру талап етілмейді</t>
  </si>
  <si>
    <t>Қайтарымды қаражат сомаларының шегінде</t>
  </si>
  <si>
    <t>Инвестициялар тарту мақсатында өңірде инвесторлар тарту және инвестициялық ахуалды жақсарту жөніндегі кеңес жұмыс істейді. Кеңестің негізгі міндеті инвесторлардың проблемалық мәселелерін шешу және инвестициялық ахуалды жақсарту болып табылады. Нақты қолдау және кеңес беру мақсатында тұрақты негізде инвесторлармен жеке кездесулер өткізіледі, алайда коронавирустық инфекцияның пандемиясынан туындаған қазіргі жағдайды ескере отырып, бизнес-қоғамдастықпен өзара іс-қимылдың едәуір бөлігі "онлайн"режиміне ауыстырылды.</t>
  </si>
  <si>
    <t>Қостанай индустриялық аймағының әкімшілік ғимаратында инвесторлар үшін арнайы фронт-офис жұмыс істейді, онда барлық мемлекеттік органдардың өкілдері "бір терезе" қағидаты бойынша инвестициялық жобалар үшін құжаттамасы бар кәсіпкерлерге көмектеседі. Бір бөлмеде кәсіпкерлер өздеріне қажетті барлық ақпаратты, сондай-ақ құжаттаманы рәсімдеуге көмек ала алады. Осылайша, мемлекеттік құрылымдардың кеңселерінде инвесторлардың қозғалысын азайтады.
Фронт-офистің жұмысы инвесторлардың мемлекеттік қызметтерді алуы үшін қолайлы жағдайларды ғана емес, сонымен қатар барлық рәсімдердің ашықтығын көздейді. Жергілікті атқарушы органдардың, "Атамекен", "Даму", көші-қон кеден органдары мен нотариустардың мамандары қабылдау жүргізеді.</t>
  </si>
  <si>
    <t>2021 жылдың 15 желтоқсанында ет өңдеу кешенінің ресми ашылуы өтті, 184 жаңа жұмыс орны құрылды</t>
  </si>
  <si>
    <t>2021 жылдың 1 тоқсанында 106 жаңа жұмыс орнын құрумен жобаны техникалық іске қосу жүзеге асырылды. Ресми түрде енгізу актісі 2022 жылдың 1 жартыжылдығында алынады.</t>
  </si>
  <si>
    <t>Жобаның бастамашысына ("Bio Grain" ЖШС) ауыл шаруашылығы хабын салу бойынша бұрын индустриялық аймақтың аумағында жер учаскесі бөлінген болатын. Бұл жоба іске асырылмағандықтан, учаске мемлекеттік меншікке қайтарылды. Жер учаскесін жалдау мерзімі (140 га) ҚР Жер кодексінің 37-бабына сәйкес инвестор тарапынан учаскеде жұмыстардың болмауына байланысты аяқталды және жер пайдалану құқығын ұзартудан бас тартылды (Қостанай қаласы әкімдігінің 27.08.2021 ж. №1792 Қаулысы).</t>
  </si>
  <si>
    <t>Инвестор жобаны іске асырудың рентабельділігі туралы шешім қабылдады. Жоба бастамашысына ("Красновгардейский машиностроительный завод" АҚ, РФ) алдында индустриалды аймақ аумағында жер телімі бөлінді. Қостанай облысының әкімдігі барлық қажетті қолдау көрсетті, алайда бұл жоба іске асырылмағандықтан, учаске мемлекеттік меншікке қайтарылды.</t>
  </si>
  <si>
    <t>Қазіргі уақытта" kamlitkz "ЖШС-нің" цилиндр блоктарын, қозғалтқыш бастиектерін және жүк автомобильдері көпірлерінің редукторы картерін өндіру үшін қуаты жылына 40 мың тонна құймалар құрайтын жоғары технологиялық құю зауыты зауытын салу " жобасы іске асырылуда.</t>
  </si>
  <si>
    <t>Қостанай облысы әкімдігінің қаулысымен жобаны іске қосу мерзімі 2024 жылға ауыстырылды. Жобаның бастамашысы "Kamlit KZ"ЖШС. Жобаның өндірістік қуаты жылына 74 мың данаға дейін.</t>
  </si>
  <si>
    <t>Орындалды. 2021 жылғы қаңтар-желтоқсанда ауыл, орман және балық шаруашылығына негізгі капиталға салынған инвестициялардың нақты көлем индексі 165,5% - ды, инвестициялар көлемі 1 037 млн.теңгені құрады.</t>
  </si>
  <si>
    <t>Орындалған жоқ. 2021 жылғы қаңтар-желтоқсанда Ауыл шаруашылығы өнімінің жалпы өнімінің нақты көлемі индексі 94,5% - ды құрады.</t>
  </si>
  <si>
    <t>2021 жылдың 15 желтоқсанында ет өңдеу кешенінің ресми ашылуы өтті</t>
  </si>
  <si>
    <t>Орындалды. 2021 жылдың қаңтар-желтоқсан айларында 306 115 ш.м. тұрғын үй пайдалануға берілді, немесе 2020 жылдың деңгейіне 118,8%.</t>
  </si>
  <si>
    <t>орындалған жұмыстар актілерінің болмауы</t>
  </si>
  <si>
    <t>Орындалуда. 2021 жылғы Ресми статистикалық ақпарат 2022 жылғы мамырда жарияланады. 2020 жылдың қорытындысы бойынша сумен жабдықталған Қостанай қаласының тұрғын үй қорының жалпы алаңының үлес салмағы 100% - ды құрады.</t>
  </si>
  <si>
    <t>2021 жылы қайтарымды қаражат есебінен Вокзальная көшесі, 2 мекенжайы бойынша көппәтерлі тұрғын үйге күрделі жөндеу басталды, жобаны 2022 жылы аяқтау жоспарланған.</t>
  </si>
  <si>
    <t>Орындалды. 01.11.2021 жылғы жағдай бойынша Қостанай қаласы көшелерінің жол жабынын ақаулы қарау актісіне сәйкес қаланың автомобиль жолдарының жалпы ұзындығы 417,1 км құрайды, жақсы және қанағаттанарлық жағдайда 406,4 км немесе 97,4%.</t>
  </si>
  <si>
    <t>31.08.2021 ж. Объектіні пайдалануға енгізу акті</t>
  </si>
  <si>
    <t>Орындалған жоқ. "Тазалық-2012" ЖШС ақпаратына сәйкес, 2021 жыл ішінде полигонда 61 068 тонна қатты тұрмыстық қалдықтар түзілген. "Тазалық-2012" ЖШС 5 тонна, "Атамекен 4+" ЖШС 1640 тонна қайта өңделді және кәдеге жаратылды.</t>
  </si>
  <si>
    <t>2021 жылғы экологиялық-биологиялық бағыттағы жол картасына сәйкес келесі жұмыс жүргізілді: Қостанай облысының мәдениет басқармасымен бірлесіп 35 оқушының қатысуымен "Веселый дворик" пленэр жұмыстарының облыстық көрмесі; "Любимый город" пленэр жұмыстарының мектеп көрмесі (50 оқушы); қазан-қараша айларында оқушылар "Наши мохнатые друзья" халықаралық онлайн-конкурсына қатысты (20 адам). Нәтижелілік-түрлі номинациялардағы 16 жеңімпаз. Желтоқсан айында оқушылар "WINTER FEST-2021ж." Халықаралық қысқы онлайн – фестиваліне қатысты (28 қатысушы). Оқушылардың назарын аймақтық және әлемдік маңызы бар экологиялық проблемаларға аудару, шығармашылық және экологиялық білім беруді дамыту мақсатында "Дарын" қалалық ғылыми-практикалық орталығы 11.01.2022 Ж.Қостанай қаласының жалпы білім беретін білім беру ұйымдарының оқушылары арасында "табиғатты қорғау-Отанды қорғау дегенді білдіреді" атты эссе экологиялық конкурсының қашықтық қалалық кезеңін өткізді. Байқауға 19 мектептен 21 жұмыс ұсынылды. Жеңімпаздар мен жүлдегерлер 54 жұмыстың авторлары болды. Аталған іс-шараларда жалпы қамту-30800 оқушы. Сонымен қатар, 2021 жыл ішінде Қостанай қаласының білім беру ұйымдарында пластикалық бөтелкелерден, стақандардан, банкалардан жасалған "қалдықтардан кірістерге" атты қашықтықтан байқау өтті: "Табиғат білгірлері", "Простоквашинодағы Экология", "планетаны сақта" бейне-материалдарын қарау, қашықтықтан сынып сағаттары, лекториялар, "планетамызды сақтайық!", 2021 жылдың 26-30 сәуірінде экология апталығы өтті.</t>
  </si>
  <si>
    <t>Орындалды. Қостанай қаласы Төтенше жағдайлар басқармасының деректері бойынша 2021 жылдың қорытындысы бойынша төтенше жағдайларға қарсы іс-қимыл инфрақұрылымымен қамтамасыз етілу деңгейі 66% - ды құрады.</t>
  </si>
  <si>
    <t>БАҚ 2021 жыл ішінде 801 сөз сөйлеу өткізілді , оның ішінде теледидарда – 65, баспа басылымдарында – 54 , радиоэфирде-407 , интернет – ресурста-275. ТЖД интернет-ресурсының басты беті және "Instagram" әлеуметтік желілеріндегі парақшасы Қостанай қаласы ТЖБ қызметкерлерінің қызметі мен жұмысы туралы фотосуреттері бар имидждік мақалалармен белсенді жарияланады.</t>
  </si>
  <si>
    <t>2021 жыл ішінде өрт қауіпсіздігі саласындағы мемлекеттік инспекторлар 296 тексеру жүргізді, оның ішінде ерекше тәртіп бойынша 210 тәуекел дәрежесі жоғары объект және жоспардан тыс тәртіпте 94 объект. Жоспар-кестеге сәйкес Ерекше тәртіп бойынша жоспарланған 333 нысанның 210-ы тексерілді.</t>
  </si>
  <si>
    <t>Қостанай қ.ТЖБ қызметкерлері 53 000 адамды қамти отырып, 13 700 аула аралауын өткізді, оның ішінде жергілікті полиция қызметінің қызметкерлерімен бірлесіп 600 адам 2 700 адамды қамтыды. Әлеуметтік қауіп-қатер тобындағы адамдардың тұрғылықты жерлері бойынша 9 900 адамды қамти отырып, 290 рейдтік іс-шара өткізілді. Үгіт-профилактикалық жұмыстарды жүргізу барысында "пеш жабдықтарын, тұрмыстық электр аспаптарын пайдалану кезіндегі өрт қауіпсіздігі, сондай-ақ балалардың ашық отпен ойнауына жол бермеу жөніндегі қағидалар" тақырыбы бойынша нұсқама өткізу туралы қол қойғызып, 46 000 парақшалар дайындалып таратылды.</t>
  </si>
  <si>
    <t>Қаланың жалпы білім беру мекемелерінде жалпы 6400 оқушыны қамтитын 45 ашық және 11 интерактивті сабақ өткізілді.</t>
  </si>
  <si>
    <t>Ішінара орындалды. 2021 жылы 4516 жұмыс орны құрылды, жоспардың орындалуы 100,4% құрады.</t>
  </si>
  <si>
    <r>
      <rPr>
        <b/>
        <i/>
        <sz val="10"/>
        <rFont val="Times New Roman"/>
        <family val="1"/>
        <charset val="204"/>
      </rPr>
      <t xml:space="preserve">Орындалған жоқ. </t>
    </r>
    <r>
      <rPr>
        <sz val="10"/>
        <rFont val="Times New Roman"/>
        <family val="1"/>
        <charset val="204"/>
      </rPr>
      <t>Пандемияға және карантиндік шаралардың енгізілуіне байланысты жұмыс берушілер қолданыстағы жұмыс орындарын сақтау мәселесін қарады.</t>
    </r>
  </si>
  <si>
    <t>Орындалды. 2021 жылы 1481 уақытша жұмыс орны құрылды, жоспардың орындалуы 109,7% құрады.</t>
  </si>
  <si>
    <t>"Композит Групп" холдингі "МТЗ маркалы тракторлар мен тоңазытқыш жүйелеріне арналған жабдықтарды құрастыру өндірісін ұйымдастыру" инвестициялық жобасын іске асырды, 150 жаңа жұмыс орны құрылды. "BEEFEXPORT GROUP" ЖШС "ет өңдеу кешенінің құрылысы" жобасын іске асырды - 184 жаңа жұмыс орны құрылды. "АгромашХолдинг KZ" АҚ бизнес-инкубатор базасында ауыл шаруашылығы техникасы мен автокомпоненттер өндіру бойынша локализациялық орталық - 106 жаңа жұмыс орнын құрды.</t>
  </si>
  <si>
    <t>2021 жылға 13 адамға шағын несие беру жоспарланған, 2021 жылдың қорытындысы бойынша екінші деңгейлі банктер 48 несие берді.</t>
  </si>
  <si>
    <t>Инженерлік коммуникацияларды жүргізуге байланысты құрылыс - монтаждау жұмыстары 2022 жылға ауыстырылды</t>
  </si>
  <si>
    <t>2. Қаржылық қаражаттың игерілуі</t>
  </si>
  <si>
    <t>млн.теңге</t>
  </si>
  <si>
    <t>Қаржыландыру көзі</t>
  </si>
  <si>
    <t>Базалық (бастапқы мәні)</t>
  </si>
  <si>
    <t>Жоспар</t>
  </si>
  <si>
    <t>Іс жүзінде</t>
  </si>
  <si>
    <t>Орындалмау себептері</t>
  </si>
  <si>
    <t>Кәсіпорындардың жеке қаражаты</t>
  </si>
  <si>
    <t>Барлығы</t>
  </si>
  <si>
    <t>2021-2025 жылдарға арналған Қостанай қаласының аумағын дамыту бағдарламасының</t>
  </si>
  <si>
    <t>Орындалды. "Қостанай қаласы әкімдігінің тұрғын үй қатынастары бөлімі" ММ деректері бойынша Қостанай қаласында 1160 көппәтерлі тұрғын үй бар, оның ішінде 237 КПТҮ жөндеуді талап етеді.</t>
  </si>
  <si>
    <t>Орындалған жоқ. Спорттық инфрақұрылымның нақты анықталған ауданы 19399,6 ш. м. құрайды, орташа нормаларға сәйкес қажеттілік 38930 ш. м. құрайды, спорттық инфрақұрылыммен қамтамасыз етілу 49,83%</t>
  </si>
  <si>
    <t>Отсутствие актов выполненных работ</t>
  </si>
  <si>
    <t>Отмена реализации 2-х крупных инвестиционных проектов</t>
  </si>
</sst>
</file>

<file path=xl/styles.xml><?xml version="1.0" encoding="utf-8"?>
<styleSheet xmlns="http://schemas.openxmlformats.org/spreadsheetml/2006/main">
  <numFmts count="4">
    <numFmt numFmtId="164" formatCode="0.0"/>
    <numFmt numFmtId="165" formatCode="#,##0.0"/>
    <numFmt numFmtId="166" formatCode="#,##0.000"/>
    <numFmt numFmtId="167" formatCode="#,##0.0000"/>
  </numFmts>
  <fonts count="27">
    <font>
      <sz val="11"/>
      <color rgb="FF000000"/>
      <name val="Calibri"/>
    </font>
    <font>
      <sz val="11"/>
      <color theme="1"/>
      <name val="Calibri"/>
      <family val="2"/>
      <charset val="204"/>
      <scheme val="minor"/>
    </font>
    <font>
      <sz val="12"/>
      <name val="Times New Roman"/>
      <family val="1"/>
      <charset val="204"/>
    </font>
    <font>
      <b/>
      <sz val="12"/>
      <name val="Times New Roman"/>
      <family val="1"/>
      <charset val="204"/>
    </font>
    <font>
      <sz val="11"/>
      <name val="Calibri"/>
      <family val="2"/>
      <charset val="204"/>
    </font>
    <font>
      <u/>
      <sz val="12"/>
      <name val="Times New Roman"/>
      <family val="1"/>
      <charset val="204"/>
    </font>
    <font>
      <i/>
      <sz val="12"/>
      <name val="Times New Roman"/>
      <family val="1"/>
      <charset val="204"/>
    </font>
    <font>
      <sz val="12"/>
      <name val="Calibri"/>
      <family val="2"/>
      <charset val="204"/>
    </font>
    <font>
      <sz val="11"/>
      <color rgb="FFFF0000"/>
      <name val="Calibri"/>
      <family val="2"/>
      <charset val="204"/>
    </font>
    <font>
      <sz val="10"/>
      <name val="Arial Cyr"/>
      <charset val="204"/>
    </font>
    <font>
      <sz val="10"/>
      <name val="Times New Roman"/>
      <family val="1"/>
      <charset val="204"/>
    </font>
    <font>
      <sz val="11"/>
      <color rgb="FFFF0000"/>
      <name val="Calibri"/>
      <family val="2"/>
      <charset val="204"/>
      <scheme val="minor"/>
    </font>
    <font>
      <sz val="10"/>
      <color rgb="FFFF0000"/>
      <name val="Times New Roman"/>
      <family val="1"/>
      <charset val="204"/>
    </font>
    <font>
      <b/>
      <sz val="10"/>
      <name val="Times New Roman"/>
      <family val="1"/>
      <charset val="204"/>
    </font>
    <font>
      <i/>
      <sz val="10"/>
      <name val="Times New Roman"/>
      <family val="1"/>
      <charset val="204"/>
    </font>
    <font>
      <b/>
      <sz val="10"/>
      <color rgb="FFFF0000"/>
      <name val="Times New Roman"/>
      <family val="1"/>
      <charset val="204"/>
    </font>
    <font>
      <b/>
      <i/>
      <sz val="10"/>
      <name val="Times New Roman"/>
      <family val="1"/>
      <charset val="204"/>
    </font>
    <font>
      <i/>
      <sz val="10"/>
      <color rgb="FFFF0000"/>
      <name val="Times New Roman"/>
      <family val="1"/>
      <charset val="204"/>
    </font>
    <font>
      <i/>
      <sz val="10"/>
      <color rgb="FFFF0000"/>
      <name val="Times New Roman KZ "/>
      <charset val="204"/>
    </font>
    <font>
      <b/>
      <i/>
      <sz val="10"/>
      <color rgb="FFFF0000"/>
      <name val="Times New Roman"/>
      <family val="1"/>
      <charset val="204"/>
    </font>
    <font>
      <sz val="11"/>
      <name val="Calibri"/>
      <family val="2"/>
      <charset val="204"/>
      <scheme val="minor"/>
    </font>
    <font>
      <b/>
      <sz val="11"/>
      <color rgb="FFFF0000"/>
      <name val="Calibri"/>
      <family val="2"/>
      <charset val="204"/>
    </font>
    <font>
      <sz val="9.5"/>
      <name val="Times New Roman"/>
      <family val="1"/>
      <charset val="204"/>
    </font>
    <font>
      <b/>
      <i/>
      <sz val="10"/>
      <name val="Times New Roman KZ "/>
      <charset val="204"/>
    </font>
    <font>
      <b/>
      <sz val="11"/>
      <name val="Times New Roman"/>
      <family val="1"/>
      <charset val="204"/>
    </font>
    <font>
      <sz val="11"/>
      <name val="Times New Roman"/>
      <family val="1"/>
      <charset val="204"/>
    </font>
    <font>
      <b/>
      <i/>
      <sz val="12"/>
      <name val="Times New Roman"/>
      <family val="1"/>
      <charset val="204"/>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1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s>
  <cellStyleXfs count="4">
    <xf numFmtId="0" fontId="0" fillId="0" borderId="0"/>
    <xf numFmtId="0" fontId="9" fillId="0" borderId="5"/>
    <xf numFmtId="0" fontId="1" fillId="0" borderId="5"/>
    <xf numFmtId="0" fontId="9" fillId="0" borderId="5"/>
  </cellStyleXfs>
  <cellXfs count="211">
    <xf numFmtId="0" fontId="0" fillId="0" borderId="0" xfId="0" applyFont="1" applyAlignment="1"/>
    <xf numFmtId="0" fontId="2" fillId="2" borderId="1" xfId="0" applyFont="1" applyFill="1" applyBorder="1"/>
    <xf numFmtId="0" fontId="7" fillId="0" borderId="0" xfId="0" applyFont="1" applyAlignment="1">
      <alignment horizontal="center" vertical="center"/>
    </xf>
    <xf numFmtId="164" fontId="7" fillId="0" borderId="0" xfId="0" applyNumberFormat="1" applyFont="1" applyAlignment="1">
      <alignment horizontal="center" vertical="center"/>
    </xf>
    <xf numFmtId="0" fontId="6" fillId="2" borderId="1" xfId="0" applyFont="1" applyFill="1" applyBorder="1" applyAlignment="1">
      <alignment vertical="center"/>
    </xf>
    <xf numFmtId="0" fontId="3" fillId="0" borderId="0" xfId="0" applyFont="1"/>
    <xf numFmtId="0" fontId="5" fillId="0" borderId="0" xfId="0" applyFont="1"/>
    <xf numFmtId="0" fontId="2" fillId="0" borderId="0" xfId="0" applyFont="1" applyAlignment="1">
      <alignment vertical="center"/>
    </xf>
    <xf numFmtId="164" fontId="2" fillId="0" borderId="0" xfId="0" applyNumberFormat="1" applyFont="1" applyAlignment="1">
      <alignment vertical="center"/>
    </xf>
    <xf numFmtId="0" fontId="8" fillId="0" borderId="0" xfId="0" applyFont="1"/>
    <xf numFmtId="0" fontId="8" fillId="0" borderId="0" xfId="0" applyFont="1" applyAlignment="1"/>
    <xf numFmtId="0" fontId="3" fillId="0" borderId="0" xfId="0" applyFont="1" applyAlignment="1">
      <alignment horizontal="center"/>
    </xf>
    <xf numFmtId="0" fontId="10" fillId="0" borderId="5" xfId="2" applyFont="1"/>
    <xf numFmtId="0" fontId="10" fillId="0" borderId="5" xfId="2" applyFont="1" applyFill="1"/>
    <xf numFmtId="0" fontId="10" fillId="0" borderId="5" xfId="2" applyFont="1" applyAlignment="1">
      <alignment vertical="center" wrapText="1"/>
    </xf>
    <xf numFmtId="0" fontId="10" fillId="0" borderId="6" xfId="2" applyFont="1" applyFill="1" applyBorder="1" applyAlignment="1">
      <alignment vertical="center" wrapText="1"/>
    </xf>
    <xf numFmtId="0" fontId="12" fillId="0" borderId="6" xfId="2" applyFont="1" applyFill="1" applyBorder="1" applyAlignment="1">
      <alignment vertical="center" wrapText="1"/>
    </xf>
    <xf numFmtId="164" fontId="10" fillId="0" borderId="6" xfId="2" applyNumberFormat="1" applyFont="1" applyFill="1" applyBorder="1" applyAlignment="1">
      <alignment horizontal="center" vertical="center" wrapText="1"/>
    </xf>
    <xf numFmtId="164" fontId="12" fillId="0" borderId="6" xfId="2" applyNumberFormat="1" applyFont="1" applyFill="1" applyBorder="1" applyAlignment="1">
      <alignment horizontal="center" vertical="center" wrapText="1"/>
    </xf>
    <xf numFmtId="0" fontId="12" fillId="0" borderId="6" xfId="2" applyFont="1" applyFill="1" applyBorder="1" applyAlignment="1">
      <alignment horizontal="center" vertical="center" wrapText="1"/>
    </xf>
    <xf numFmtId="0" fontId="13" fillId="0" borderId="6" xfId="2" applyFont="1" applyFill="1" applyBorder="1" applyAlignment="1">
      <alignment vertical="center" wrapText="1"/>
    </xf>
    <xf numFmtId="0" fontId="14" fillId="0" borderId="6" xfId="2" applyFont="1" applyFill="1" applyBorder="1" applyAlignment="1">
      <alignment vertical="center" wrapText="1"/>
    </xf>
    <xf numFmtId="0" fontId="10" fillId="2" borderId="6" xfId="2" applyFont="1" applyFill="1" applyBorder="1" applyAlignment="1">
      <alignment horizontal="left" vertical="center" wrapText="1"/>
    </xf>
    <xf numFmtId="0" fontId="10" fillId="2" borderId="6" xfId="2" applyFont="1" applyFill="1" applyBorder="1" applyAlignment="1">
      <alignment horizontal="center" vertical="center" wrapText="1"/>
    </xf>
    <xf numFmtId="164" fontId="13" fillId="0" borderId="6" xfId="2" applyNumberFormat="1" applyFont="1" applyFill="1" applyBorder="1" applyAlignment="1">
      <alignment horizontal="center" vertical="center" wrapText="1"/>
    </xf>
    <xf numFmtId="0" fontId="13" fillId="0" borderId="5" xfId="2" applyFont="1" applyAlignment="1">
      <alignment vertical="center" wrapText="1"/>
    </xf>
    <xf numFmtId="0" fontId="10" fillId="3" borderId="6" xfId="2" applyFont="1" applyFill="1" applyBorder="1" applyAlignment="1" applyProtection="1">
      <alignment horizontal="left" vertical="center" wrapText="1"/>
    </xf>
    <xf numFmtId="164" fontId="10" fillId="0" borderId="6" xfId="2" applyNumberFormat="1" applyFont="1" applyFill="1" applyBorder="1" applyAlignment="1" applyProtection="1">
      <alignment horizontal="center" vertical="center" wrapText="1"/>
    </xf>
    <xf numFmtId="164" fontId="10" fillId="3" borderId="6" xfId="3" applyNumberFormat="1" applyFont="1" applyFill="1" applyBorder="1" applyAlignment="1">
      <alignment horizontal="center" vertical="center" wrapText="1"/>
    </xf>
    <xf numFmtId="164" fontId="13" fillId="3" borderId="6" xfId="3" applyNumberFormat="1" applyFont="1" applyFill="1" applyBorder="1" applyAlignment="1">
      <alignment horizontal="center" vertical="center" wrapText="1"/>
    </xf>
    <xf numFmtId="164" fontId="15" fillId="0" borderId="6" xfId="2" applyNumberFormat="1" applyFont="1" applyFill="1" applyBorder="1" applyAlignment="1">
      <alignment horizontal="center" vertical="center" wrapText="1"/>
    </xf>
    <xf numFmtId="0" fontId="15" fillId="0" borderId="7" xfId="2" applyFont="1" applyFill="1" applyBorder="1" applyAlignment="1">
      <alignment horizontal="left" vertical="center" wrapText="1"/>
    </xf>
    <xf numFmtId="165" fontId="10" fillId="0" borderId="6" xfId="2" applyNumberFormat="1" applyFont="1" applyFill="1" applyBorder="1" applyAlignment="1">
      <alignment horizontal="center" vertical="center" wrapText="1"/>
    </xf>
    <xf numFmtId="49" fontId="10" fillId="0" borderId="6" xfId="2" applyNumberFormat="1" applyFont="1" applyFill="1" applyBorder="1" applyAlignment="1">
      <alignment vertical="center" wrapText="1"/>
    </xf>
    <xf numFmtId="0" fontId="15" fillId="0" borderId="6" xfId="2" applyFont="1" applyFill="1" applyBorder="1" applyAlignment="1">
      <alignment horizontal="left" vertical="center" wrapText="1"/>
    </xf>
    <xf numFmtId="0" fontId="17" fillId="0" borderId="6" xfId="2" applyFont="1" applyFill="1" applyBorder="1" applyAlignment="1">
      <alignment vertical="center" wrapText="1"/>
    </xf>
    <xf numFmtId="49" fontId="12" fillId="0" borderId="6" xfId="2" applyNumberFormat="1" applyFont="1" applyFill="1" applyBorder="1" applyAlignment="1">
      <alignment vertical="center" wrapText="1"/>
    </xf>
    <xf numFmtId="0" fontId="15" fillId="0" borderId="6" xfId="2" applyFont="1" applyFill="1" applyBorder="1" applyAlignment="1">
      <alignment vertical="center" wrapText="1"/>
    </xf>
    <xf numFmtId="0" fontId="12" fillId="0" borderId="7" xfId="2" applyFont="1" applyFill="1" applyBorder="1" applyAlignment="1">
      <alignment vertical="center" wrapText="1"/>
    </xf>
    <xf numFmtId="0" fontId="12" fillId="0" borderId="6" xfId="2" applyFont="1" applyFill="1" applyBorder="1" applyAlignment="1">
      <alignment horizontal="center" vertical="center"/>
    </xf>
    <xf numFmtId="0" fontId="15" fillId="0" borderId="10" xfId="2" applyFont="1" applyFill="1" applyBorder="1" applyAlignment="1">
      <alignment vertical="center" wrapText="1"/>
    </xf>
    <xf numFmtId="0" fontId="12" fillId="0" borderId="11" xfId="2" applyFont="1" applyFill="1" applyBorder="1" applyAlignment="1">
      <alignment vertical="center" wrapText="1"/>
    </xf>
    <xf numFmtId="164" fontId="15" fillId="0" borderId="11" xfId="2" applyNumberFormat="1" applyFont="1" applyFill="1" applyBorder="1" applyAlignment="1">
      <alignment horizontal="center" vertical="center" wrapText="1"/>
    </xf>
    <xf numFmtId="0" fontId="12" fillId="0" borderId="12" xfId="2" applyFont="1" applyFill="1" applyBorder="1" applyAlignment="1">
      <alignment vertical="center" wrapText="1"/>
    </xf>
    <xf numFmtId="4" fontId="10" fillId="0" borderId="6" xfId="2" applyNumberFormat="1" applyFont="1" applyFill="1" applyBorder="1" applyAlignment="1">
      <alignment horizontal="center" vertical="center" wrapText="1"/>
    </xf>
    <xf numFmtId="0" fontId="12" fillId="0" borderId="5" xfId="2" applyFont="1" applyFill="1" applyBorder="1"/>
    <xf numFmtId="164" fontId="12" fillId="0" borderId="5" xfId="2" applyNumberFormat="1" applyFont="1" applyFill="1" applyBorder="1"/>
    <xf numFmtId="0" fontId="3" fillId="0" borderId="0" xfId="0" applyFont="1" applyAlignment="1"/>
    <xf numFmtId="0" fontId="10" fillId="0" borderId="5" xfId="2" applyFont="1" applyFill="1" applyAlignment="1"/>
    <xf numFmtId="0" fontId="13" fillId="0" borderId="5" xfId="2" applyFont="1" applyFill="1" applyAlignment="1">
      <alignment horizontal="center"/>
    </xf>
    <xf numFmtId="0" fontId="11" fillId="0" borderId="5" xfId="2" applyFont="1"/>
    <xf numFmtId="0" fontId="12" fillId="0" borderId="5" xfId="2" applyFont="1" applyAlignment="1">
      <alignment vertical="center" wrapText="1"/>
    </xf>
    <xf numFmtId="0" fontId="12" fillId="0" borderId="6" xfId="2" applyFont="1" applyFill="1" applyBorder="1" applyAlignment="1">
      <alignment horizontal="left" vertical="center" wrapText="1"/>
    </xf>
    <xf numFmtId="0" fontId="15" fillId="0" borderId="5" xfId="2" applyFont="1" applyAlignment="1">
      <alignment vertical="center" wrapText="1"/>
    </xf>
    <xf numFmtId="0" fontId="18" fillId="0" borderId="7" xfId="2" applyFont="1" applyBorder="1" applyAlignment="1">
      <alignment vertical="top" wrapText="1"/>
    </xf>
    <xf numFmtId="0" fontId="12" fillId="0" borderId="5" xfId="2" applyFont="1" applyFill="1" applyBorder="1" applyAlignment="1">
      <alignment horizontal="center" vertical="center"/>
    </xf>
    <xf numFmtId="0" fontId="12" fillId="0" borderId="5" xfId="2" applyFont="1" applyFill="1" applyBorder="1" applyAlignment="1">
      <alignment vertical="center"/>
    </xf>
    <xf numFmtId="165" fontId="12" fillId="0" borderId="5" xfId="2" applyNumberFormat="1" applyFont="1" applyFill="1" applyBorder="1" applyAlignment="1">
      <alignment horizontal="center" vertical="center"/>
    </xf>
    <xf numFmtId="164" fontId="12" fillId="0" borderId="5" xfId="2" applyNumberFormat="1" applyFont="1" applyFill="1" applyBorder="1" applyAlignment="1">
      <alignment horizontal="center" vertical="center"/>
    </xf>
    <xf numFmtId="0" fontId="11" fillId="0" borderId="5" xfId="2" applyFont="1" applyBorder="1"/>
    <xf numFmtId="0" fontId="20" fillId="0" borderId="5" xfId="2" applyFont="1"/>
    <xf numFmtId="0" fontId="19" fillId="0" borderId="7" xfId="2" applyFont="1" applyFill="1" applyBorder="1" applyAlignment="1">
      <alignment horizontal="center" vertical="center" wrapText="1"/>
    </xf>
    <xf numFmtId="0" fontId="19" fillId="0" borderId="8" xfId="2" applyFont="1" applyFill="1" applyBorder="1" applyAlignment="1">
      <alignment horizontal="center" vertical="center" wrapText="1"/>
    </xf>
    <xf numFmtId="0" fontId="13" fillId="0" borderId="6" xfId="0" applyFont="1" applyBorder="1" applyAlignment="1">
      <alignment horizontal="center" wrapText="1"/>
    </xf>
    <xf numFmtId="164" fontId="13" fillId="2" borderId="6" xfId="0" applyNumberFormat="1" applyFont="1" applyFill="1" applyBorder="1" applyAlignment="1">
      <alignment horizontal="center" vertical="center" wrapText="1"/>
    </xf>
    <xf numFmtId="0" fontId="12" fillId="0" borderId="6" xfId="2" applyFont="1" applyBorder="1" applyAlignment="1">
      <alignment vertical="center" wrapText="1"/>
    </xf>
    <xf numFmtId="0" fontId="13" fillId="0" borderId="10" xfId="2" applyFont="1" applyFill="1" applyBorder="1" applyAlignment="1">
      <alignment vertical="center" wrapText="1"/>
    </xf>
    <xf numFmtId="0" fontId="13" fillId="0" borderId="11" xfId="2" applyFont="1" applyFill="1" applyBorder="1" applyAlignment="1">
      <alignment vertical="center" wrapText="1"/>
    </xf>
    <xf numFmtId="0" fontId="13" fillId="0" borderId="12" xfId="2" applyFont="1" applyFill="1" applyBorder="1" applyAlignment="1">
      <alignment vertical="center" wrapText="1"/>
    </xf>
    <xf numFmtId="0" fontId="10" fillId="0" borderId="6" xfId="2" applyFont="1" applyBorder="1" applyAlignment="1">
      <alignment vertical="center" wrapText="1"/>
    </xf>
    <xf numFmtId="0" fontId="13" fillId="0" borderId="10" xfId="2" applyFont="1" applyFill="1" applyBorder="1" applyAlignment="1">
      <alignment vertical="center"/>
    </xf>
    <xf numFmtId="0" fontId="13" fillId="0" borderId="11" xfId="2" applyFont="1" applyFill="1" applyBorder="1" applyAlignment="1">
      <alignment vertical="center"/>
    </xf>
    <xf numFmtId="0" fontId="13" fillId="0" borderId="12" xfId="2" applyFont="1" applyFill="1" applyBorder="1" applyAlignment="1">
      <alignment vertical="center"/>
    </xf>
    <xf numFmtId="0" fontId="15" fillId="0" borderId="6" xfId="2" applyFont="1" applyBorder="1" applyAlignment="1">
      <alignment vertical="center" wrapText="1"/>
    </xf>
    <xf numFmtId="0" fontId="13" fillId="0" borderId="6" xfId="2" applyFont="1" applyBorder="1" applyAlignment="1">
      <alignment vertical="center" wrapText="1"/>
    </xf>
    <xf numFmtId="0" fontId="10" fillId="3" borderId="6" xfId="2" applyFont="1" applyFill="1" applyBorder="1" applyAlignment="1" applyProtection="1">
      <alignment horizontal="center" vertical="center" wrapText="1"/>
    </xf>
    <xf numFmtId="164" fontId="10" fillId="0" borderId="9" xfId="2" applyNumberFormat="1" applyFont="1" applyFill="1" applyBorder="1" applyAlignment="1">
      <alignment horizontal="center" vertical="center" wrapText="1"/>
    </xf>
    <xf numFmtId="0" fontId="10" fillId="0" borderId="9" xfId="2" applyFont="1" applyFill="1" applyBorder="1" applyAlignment="1">
      <alignment vertical="center" wrapText="1"/>
    </xf>
    <xf numFmtId="0" fontId="14" fillId="0" borderId="7" xfId="2" applyFont="1" applyFill="1" applyBorder="1" applyAlignment="1">
      <alignment vertical="center" wrapText="1"/>
    </xf>
    <xf numFmtId="164" fontId="12" fillId="0" borderId="7" xfId="2" applyNumberFormat="1" applyFont="1" applyFill="1" applyBorder="1" applyAlignment="1">
      <alignment horizontal="center" vertical="center" wrapText="1"/>
    </xf>
    <xf numFmtId="0" fontId="13" fillId="0" borderId="9" xfId="2" applyFont="1" applyFill="1" applyBorder="1" applyAlignment="1">
      <alignment vertical="center" wrapText="1"/>
    </xf>
    <xf numFmtId="164" fontId="13" fillId="0" borderId="9" xfId="2" applyNumberFormat="1" applyFont="1" applyFill="1" applyBorder="1" applyAlignment="1">
      <alignment horizontal="center" vertical="center" wrapText="1"/>
    </xf>
    <xf numFmtId="0" fontId="13" fillId="0" borderId="10" xfId="2" applyFont="1" applyFill="1" applyBorder="1" applyAlignment="1">
      <alignment horizontal="left" vertical="center"/>
    </xf>
    <xf numFmtId="0" fontId="13" fillId="0" borderId="11" xfId="2" applyFont="1" applyFill="1" applyBorder="1" applyAlignment="1">
      <alignment horizontal="left" vertical="center"/>
    </xf>
    <xf numFmtId="0" fontId="13" fillId="0" borderId="12" xfId="2" applyFont="1" applyFill="1" applyBorder="1" applyAlignment="1">
      <alignment horizontal="left" vertical="center"/>
    </xf>
    <xf numFmtId="0" fontId="10" fillId="0" borderId="5" xfId="2" applyFont="1" applyFill="1" applyBorder="1"/>
    <xf numFmtId="0" fontId="10" fillId="0" borderId="5" xfId="2" applyFont="1" applyFill="1" applyBorder="1" applyAlignment="1">
      <alignment vertical="center"/>
    </xf>
    <xf numFmtId="0" fontId="3" fillId="0" borderId="5" xfId="2" applyFont="1"/>
    <xf numFmtId="0" fontId="21" fillId="0" borderId="0" xfId="0" applyFont="1" applyAlignment="1">
      <alignment horizontal="center" vertical="center" wrapText="1"/>
    </xf>
    <xf numFmtId="0" fontId="21" fillId="0" borderId="0" xfId="0" applyFont="1"/>
    <xf numFmtId="0" fontId="10" fillId="0" borderId="10" xfId="2" applyFont="1" applyFill="1" applyBorder="1" applyAlignment="1">
      <alignment vertical="center" wrapText="1"/>
    </xf>
    <xf numFmtId="0" fontId="10" fillId="2" borderId="6" xfId="0" applyFont="1" applyFill="1" applyBorder="1" applyAlignment="1">
      <alignment horizontal="left" vertical="center" wrapText="1"/>
    </xf>
    <xf numFmtId="166" fontId="10" fillId="0" borderId="6" xfId="2" applyNumberFormat="1" applyFont="1" applyFill="1" applyBorder="1" applyAlignment="1">
      <alignment horizontal="center" vertical="center" wrapText="1"/>
    </xf>
    <xf numFmtId="167" fontId="10" fillId="0" borderId="6" xfId="2" applyNumberFormat="1" applyFont="1" applyFill="1" applyBorder="1" applyAlignment="1">
      <alignment horizontal="center" vertical="center" wrapText="1"/>
    </xf>
    <xf numFmtId="0" fontId="19" fillId="0" borderId="9" xfId="2" applyFont="1" applyFill="1" applyBorder="1" applyAlignment="1">
      <alignment horizontal="center" vertical="center" wrapText="1"/>
    </xf>
    <xf numFmtId="49" fontId="12" fillId="0" borderId="6" xfId="2" applyNumberFormat="1" applyFont="1" applyFill="1" applyBorder="1" applyAlignment="1">
      <alignment horizontal="center" vertical="center" wrapText="1"/>
    </xf>
    <xf numFmtId="0" fontId="16" fillId="0" borderId="6" xfId="2" applyFont="1" applyFill="1" applyBorder="1" applyAlignment="1">
      <alignmen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vertical="center" wrapText="1"/>
    </xf>
    <xf numFmtId="165" fontId="13" fillId="0" borderId="6" xfId="2" applyNumberFormat="1" applyFont="1" applyFill="1" applyBorder="1" applyAlignment="1">
      <alignment horizontal="center" vertical="center" wrapText="1"/>
    </xf>
    <xf numFmtId="0" fontId="22" fillId="0" borderId="6" xfId="2" applyFont="1" applyFill="1" applyBorder="1" applyAlignment="1">
      <alignment vertical="center" wrapText="1"/>
    </xf>
    <xf numFmtId="0" fontId="23" fillId="0" borderId="6" xfId="2" applyFont="1" applyBorder="1" applyAlignment="1">
      <alignment vertical="top" wrapText="1"/>
    </xf>
    <xf numFmtId="49" fontId="13" fillId="0" borderId="6" xfId="2" applyNumberFormat="1" applyFont="1" applyFill="1" applyBorder="1" applyAlignment="1">
      <alignment vertical="center" wrapText="1"/>
    </xf>
    <xf numFmtId="0" fontId="23" fillId="0" borderId="6" xfId="2" applyFont="1" applyBorder="1" applyAlignment="1">
      <alignment vertical="center" wrapText="1"/>
    </xf>
    <xf numFmtId="164" fontId="10" fillId="0" borderId="7" xfId="2" applyNumberFormat="1" applyFont="1" applyFill="1" applyBorder="1" applyAlignment="1">
      <alignment horizontal="center" vertical="center" wrapText="1"/>
    </xf>
    <xf numFmtId="0" fontId="14" fillId="0" borderId="6" xfId="2" applyFont="1" applyFill="1" applyBorder="1" applyAlignment="1">
      <alignment horizontal="left" vertical="center" wrapText="1"/>
    </xf>
    <xf numFmtId="0" fontId="14" fillId="0" borderId="14" xfId="2" applyFont="1" applyFill="1" applyBorder="1" applyAlignment="1">
      <alignment horizontal="left" vertical="center" wrapText="1"/>
    </xf>
    <xf numFmtId="0" fontId="8" fillId="0" borderId="0" xfId="0" applyFont="1" applyAlignment="1"/>
    <xf numFmtId="164" fontId="10" fillId="0" borderId="6" xfId="3" applyNumberFormat="1"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10" fillId="0" borderId="7" xfId="2" applyFont="1" applyFill="1" applyBorder="1" applyAlignment="1">
      <alignment horizontal="left" vertical="center" wrapText="1"/>
    </xf>
    <xf numFmtId="49" fontId="10" fillId="0" borderId="7" xfId="2" applyNumberFormat="1" applyFont="1" applyFill="1" applyBorder="1" applyAlignment="1">
      <alignment horizontal="center" vertical="center" wrapText="1"/>
    </xf>
    <xf numFmtId="0" fontId="16" fillId="0" borderId="7"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9" xfId="2" applyFont="1" applyFill="1" applyBorder="1" applyAlignment="1">
      <alignment horizontal="center" vertical="center" wrapText="1"/>
    </xf>
    <xf numFmtId="49" fontId="12" fillId="0" borderId="7" xfId="2" applyNumberFormat="1" applyFont="1" applyFill="1" applyBorder="1" applyAlignment="1">
      <alignment horizontal="center" vertical="center" wrapText="1"/>
    </xf>
    <xf numFmtId="0" fontId="10" fillId="0" borderId="8" xfId="2" applyFont="1" applyFill="1" applyBorder="1" applyAlignment="1">
      <alignment horizontal="center" vertical="center" wrapText="1"/>
    </xf>
    <xf numFmtId="0" fontId="13" fillId="0" borderId="6" xfId="2" applyFont="1" applyFill="1" applyBorder="1" applyAlignment="1">
      <alignment horizontal="center" vertical="center" wrapText="1"/>
    </xf>
    <xf numFmtId="3" fontId="10" fillId="0" borderId="6" xfId="2" applyNumberFormat="1" applyFont="1" applyFill="1" applyBorder="1" applyAlignment="1">
      <alignment horizontal="center" vertical="center" wrapText="1"/>
    </xf>
    <xf numFmtId="0" fontId="13" fillId="0" borderId="6" xfId="2" applyFont="1" applyFill="1" applyBorder="1" applyAlignment="1">
      <alignment horizontal="left"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0" fillId="0" borderId="6" xfId="2" applyFont="1" applyFill="1" applyBorder="1" applyAlignment="1">
      <alignment horizontal="center" vertical="center" wrapText="1"/>
    </xf>
    <xf numFmtId="49" fontId="10" fillId="0" borderId="8" xfId="2" applyNumberFormat="1" applyFont="1" applyFill="1" applyBorder="1" applyAlignment="1">
      <alignment horizontal="center" vertical="center" wrapText="1"/>
    </xf>
    <xf numFmtId="49" fontId="10" fillId="0" borderId="6" xfId="2" applyNumberFormat="1" applyFont="1" applyFill="1" applyBorder="1" applyAlignment="1">
      <alignment horizontal="center" vertical="center" wrapText="1"/>
    </xf>
    <xf numFmtId="0" fontId="10" fillId="0" borderId="6" xfId="2" applyFont="1" applyFill="1" applyBorder="1" applyAlignment="1">
      <alignment horizontal="left" vertical="center" wrapText="1"/>
    </xf>
    <xf numFmtId="0" fontId="4" fillId="0" borderId="0" xfId="0" applyFont="1" applyAlignment="1"/>
    <xf numFmtId="0" fontId="24"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2" xfId="0" applyFont="1" applyBorder="1" applyAlignment="1">
      <alignment horizontal="left" vertical="center"/>
    </xf>
    <xf numFmtId="0" fontId="25" fillId="0" borderId="2" xfId="0" applyFont="1" applyBorder="1" applyAlignment="1">
      <alignment horizontal="center" vertical="center"/>
    </xf>
    <xf numFmtId="0" fontId="24" fillId="0" borderId="2" xfId="0" applyFont="1" applyBorder="1" applyAlignment="1">
      <alignment horizontal="center"/>
    </xf>
    <xf numFmtId="0" fontId="4" fillId="0" borderId="0" xfId="0" applyFont="1"/>
    <xf numFmtId="0" fontId="25" fillId="0" borderId="0" xfId="0" applyFont="1" applyAlignment="1">
      <alignment horizontal="right"/>
    </xf>
    <xf numFmtId="0" fontId="26" fillId="2" borderId="2" xfId="0" applyFont="1" applyFill="1" applyBorder="1" applyAlignment="1">
      <alignment horizontal="center" vertical="center" wrapText="1"/>
    </xf>
    <xf numFmtId="164" fontId="25" fillId="0" borderId="2" xfId="0" applyNumberFormat="1" applyFont="1" applyBorder="1" applyAlignment="1">
      <alignment horizontal="center" vertical="center"/>
    </xf>
    <xf numFmtId="0" fontId="25" fillId="0" borderId="2" xfId="0" applyFont="1" applyBorder="1" applyAlignment="1">
      <alignment vertical="center" wrapText="1"/>
    </xf>
    <xf numFmtId="0" fontId="2" fillId="0" borderId="2" xfId="0" applyFont="1" applyBorder="1" applyAlignment="1">
      <alignment horizontal="left" vertical="center" wrapText="1"/>
    </xf>
    <xf numFmtId="164" fontId="24" fillId="0" borderId="2" xfId="0" applyNumberFormat="1" applyFont="1" applyBorder="1" applyAlignment="1">
      <alignment horizontal="center" vertical="center"/>
    </xf>
    <xf numFmtId="0" fontId="25" fillId="0" borderId="2" xfId="0" applyFont="1" applyBorder="1" applyAlignment="1">
      <alignment horizontal="left" vertical="center" wrapText="1"/>
    </xf>
    <xf numFmtId="0" fontId="10" fillId="2" borderId="7" xfId="2" applyFont="1" applyFill="1" applyBorder="1" applyAlignment="1">
      <alignment vertical="center" wrapText="1"/>
    </xf>
    <xf numFmtId="0" fontId="10" fillId="0" borderId="6" xfId="2" applyFont="1" applyFill="1" applyBorder="1" applyAlignment="1">
      <alignment horizontal="center" vertical="center" wrapText="1"/>
    </xf>
    <xf numFmtId="0" fontId="4" fillId="0" borderId="0" xfId="0" applyFont="1" applyAlignment="1"/>
    <xf numFmtId="0" fontId="10" fillId="0" borderId="5" xfId="2" applyFont="1" applyFill="1" applyAlignment="1">
      <alignment horizontal="center"/>
    </xf>
    <xf numFmtId="0" fontId="3" fillId="0" borderId="5" xfId="2" applyFont="1" applyFill="1" applyAlignment="1">
      <alignment horizontal="center"/>
    </xf>
    <xf numFmtId="0" fontId="2" fillId="2" borderId="3" xfId="0" applyFont="1" applyFill="1" applyBorder="1" applyAlignment="1">
      <alignment horizontal="left" wrapText="1"/>
    </xf>
    <xf numFmtId="0" fontId="4" fillId="0" borderId="4" xfId="0" applyFont="1" applyBorder="1"/>
    <xf numFmtId="0" fontId="4" fillId="0" borderId="5" xfId="0" applyFont="1" applyBorder="1"/>
    <xf numFmtId="0" fontId="4" fillId="0" borderId="0" xfId="0" applyFont="1" applyAlignment="1"/>
    <xf numFmtId="0" fontId="13" fillId="0" borderId="10" xfId="2" applyFont="1" applyFill="1" applyBorder="1" applyAlignment="1">
      <alignment horizontal="center" vertical="center" wrapText="1"/>
    </xf>
    <xf numFmtId="0" fontId="13" fillId="0" borderId="11"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10" xfId="2" applyFont="1" applyFill="1" applyBorder="1" applyAlignment="1">
      <alignment horizontal="left" vertical="center" wrapText="1"/>
    </xf>
    <xf numFmtId="0" fontId="13" fillId="0" borderId="11" xfId="2" applyFont="1" applyFill="1" applyBorder="1" applyAlignment="1">
      <alignment horizontal="left" vertical="center" wrapText="1"/>
    </xf>
    <xf numFmtId="0" fontId="13" fillId="0" borderId="12" xfId="2" applyFont="1" applyFill="1" applyBorder="1" applyAlignment="1">
      <alignment horizontal="left" vertical="center" wrapText="1"/>
    </xf>
    <xf numFmtId="0" fontId="13" fillId="0" borderId="7"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13" fillId="0" borderId="12" xfId="2" applyFont="1" applyFill="1" applyBorder="1" applyAlignment="1">
      <alignment horizontal="center" vertical="center" wrapText="1"/>
    </xf>
    <xf numFmtId="164" fontId="10" fillId="0" borderId="10" xfId="2" applyNumberFormat="1" applyFont="1" applyFill="1" applyBorder="1" applyAlignment="1">
      <alignment horizontal="center" vertical="center" wrapText="1"/>
    </xf>
    <xf numFmtId="164" fontId="10" fillId="0" borderId="11" xfId="2" applyNumberFormat="1" applyFont="1" applyFill="1" applyBorder="1" applyAlignment="1">
      <alignment horizontal="center" vertical="center" wrapText="1"/>
    </xf>
    <xf numFmtId="164" fontId="10" fillId="0" borderId="12" xfId="2" applyNumberFormat="1"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8"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14" fillId="0" borderId="7" xfId="2" applyFont="1" applyFill="1" applyBorder="1" applyAlignment="1">
      <alignment horizontal="left" vertical="center" wrapText="1"/>
    </xf>
    <xf numFmtId="0" fontId="14" fillId="0" borderId="9" xfId="2" applyFont="1" applyFill="1" applyBorder="1" applyAlignment="1">
      <alignment horizontal="left" vertical="center" wrapText="1"/>
    </xf>
    <xf numFmtId="49" fontId="10" fillId="0" borderId="7" xfId="2" applyNumberFormat="1" applyFont="1" applyFill="1" applyBorder="1" applyAlignment="1">
      <alignment horizontal="center" vertical="center" wrapText="1"/>
    </xf>
    <xf numFmtId="49" fontId="10" fillId="0" borderId="9" xfId="2" applyNumberFormat="1" applyFont="1" applyFill="1" applyBorder="1" applyAlignment="1">
      <alignment horizontal="center" vertical="center" wrapText="1"/>
    </xf>
    <xf numFmtId="0" fontId="10" fillId="0" borderId="7" xfId="2" applyFont="1" applyFill="1" applyBorder="1" applyAlignment="1">
      <alignment horizontal="left" vertical="center" wrapText="1"/>
    </xf>
    <xf numFmtId="0" fontId="10" fillId="0" borderId="9" xfId="2" applyFont="1" applyFill="1" applyBorder="1" applyAlignment="1">
      <alignment horizontal="left" vertical="center" wrapText="1"/>
    </xf>
    <xf numFmtId="0" fontId="10" fillId="0" borderId="6"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0" fillId="0" borderId="10" xfId="2" applyFont="1" applyFill="1" applyBorder="1" applyAlignment="1">
      <alignment horizontal="center" vertical="center" wrapText="1"/>
    </xf>
    <xf numFmtId="0" fontId="10" fillId="0" borderId="11" xfId="2" applyFont="1" applyFill="1" applyBorder="1" applyAlignment="1">
      <alignment horizontal="center" vertical="center" wrapText="1"/>
    </xf>
    <xf numFmtId="0" fontId="10" fillId="0" borderId="12" xfId="2" applyFont="1" applyFill="1" applyBorder="1" applyAlignment="1">
      <alignment horizontal="center" vertical="center" wrapText="1"/>
    </xf>
    <xf numFmtId="0" fontId="16" fillId="0" borderId="7"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9" xfId="2" applyFont="1" applyFill="1" applyBorder="1" applyAlignment="1">
      <alignment horizontal="center" vertical="center" wrapText="1"/>
    </xf>
    <xf numFmtId="0" fontId="13" fillId="0" borderId="6" xfId="2" applyFont="1" applyFill="1" applyBorder="1" applyAlignment="1">
      <alignment horizontal="left" vertical="center" wrapText="1"/>
    </xf>
    <xf numFmtId="0" fontId="23" fillId="0" borderId="7" xfId="2" applyFont="1" applyBorder="1" applyAlignment="1">
      <alignment horizontal="left" vertical="center" wrapText="1"/>
    </xf>
    <xf numFmtId="0" fontId="23" fillId="0" borderId="8" xfId="2" applyFont="1" applyBorder="1" applyAlignment="1">
      <alignment horizontal="left" vertical="center" wrapText="1"/>
    </xf>
    <xf numFmtId="0" fontId="23" fillId="0" borderId="9" xfId="2" applyFont="1" applyBorder="1" applyAlignment="1">
      <alignment horizontal="left" vertical="center" wrapText="1"/>
    </xf>
    <xf numFmtId="49" fontId="10" fillId="0" borderId="8" xfId="2" applyNumberFormat="1" applyFont="1" applyFill="1" applyBorder="1" applyAlignment="1">
      <alignment horizontal="center" vertical="center" wrapText="1"/>
    </xf>
    <xf numFmtId="0" fontId="10" fillId="0" borderId="8" xfId="2" applyFont="1" applyFill="1" applyBorder="1" applyAlignment="1">
      <alignment horizontal="left" vertical="center" wrapText="1"/>
    </xf>
    <xf numFmtId="49" fontId="12" fillId="0" borderId="7" xfId="2" applyNumberFormat="1" applyFont="1" applyFill="1" applyBorder="1" applyAlignment="1">
      <alignment horizontal="center" vertical="center" wrapText="1"/>
    </xf>
    <xf numFmtId="49" fontId="12" fillId="0" borderId="8" xfId="2" applyNumberFormat="1" applyFont="1" applyFill="1" applyBorder="1" applyAlignment="1">
      <alignment horizontal="center" vertical="center" wrapText="1"/>
    </xf>
    <xf numFmtId="49" fontId="12" fillId="0" borderId="9" xfId="2" applyNumberFormat="1"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6" fillId="0" borderId="6"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49" fontId="10" fillId="0" borderId="6" xfId="2" applyNumberFormat="1" applyFont="1" applyFill="1" applyBorder="1" applyAlignment="1">
      <alignment horizontal="center" vertical="center" wrapText="1"/>
    </xf>
    <xf numFmtId="0" fontId="10" fillId="0" borderId="6" xfId="2" applyFont="1" applyFill="1" applyBorder="1" applyAlignment="1">
      <alignment horizontal="left" vertical="center" wrapText="1"/>
    </xf>
    <xf numFmtId="3" fontId="10" fillId="0" borderId="6" xfId="2" applyNumberFormat="1" applyFont="1" applyFill="1" applyBorder="1" applyAlignment="1">
      <alignment horizontal="center" vertical="center" wrapText="1"/>
    </xf>
    <xf numFmtId="0" fontId="12" fillId="0" borderId="10"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23" fillId="0" borderId="6" xfId="2" applyFont="1" applyBorder="1" applyAlignment="1">
      <alignment horizontal="left" vertical="center" wrapText="1"/>
    </xf>
    <xf numFmtId="0" fontId="13" fillId="0" borderId="14" xfId="2" applyFont="1" applyFill="1" applyBorder="1" applyAlignment="1">
      <alignment horizontal="center" vertical="center" wrapText="1"/>
    </xf>
    <xf numFmtId="0" fontId="13" fillId="0" borderId="15" xfId="2" applyFont="1" applyFill="1" applyBorder="1" applyAlignment="1">
      <alignment horizontal="center" vertical="center" wrapText="1"/>
    </xf>
    <xf numFmtId="0" fontId="13" fillId="0" borderId="13" xfId="2" applyFont="1" applyFill="1" applyBorder="1" applyAlignment="1">
      <alignment horizontal="center" vertical="center" wrapText="1"/>
    </xf>
    <xf numFmtId="0" fontId="24" fillId="0" borderId="0" xfId="0" applyFont="1" applyAlignment="1">
      <alignment horizontal="center"/>
    </xf>
    <xf numFmtId="0" fontId="3" fillId="0" borderId="16" xfId="0" applyFont="1" applyBorder="1" applyAlignment="1">
      <alignment vertical="center"/>
    </xf>
    <xf numFmtId="0" fontId="4" fillId="0" borderId="16" xfId="0" applyFont="1" applyBorder="1" applyAlignment="1"/>
  </cellXfs>
  <cellStyles count="4">
    <cellStyle name="Обычный" xfId="0" builtinId="0"/>
    <cellStyle name="Обычный 2" xfId="1"/>
    <cellStyle name="Обычный 2 2" xfId="3"/>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527"/>
  <sheetViews>
    <sheetView tabSelected="1" view="pageBreakPreview" zoomScale="85" zoomScaleNormal="95" zoomScaleSheetLayoutView="85" workbookViewId="0">
      <selection activeCell="B11" sqref="B11"/>
    </sheetView>
  </sheetViews>
  <sheetFormatPr defaultRowHeight="15"/>
  <cols>
    <col min="1" max="1" width="6.42578125" style="50" customWidth="1"/>
    <col min="2" max="2" width="42.7109375" style="50" customWidth="1"/>
    <col min="3" max="3" width="10.28515625" style="50" customWidth="1"/>
    <col min="4" max="4" width="13.5703125" style="50" customWidth="1"/>
    <col min="5" max="5" width="15.140625" style="50" customWidth="1"/>
    <col min="6" max="6" width="11.7109375" style="50" customWidth="1"/>
    <col min="7" max="7" width="12.42578125" style="50" customWidth="1"/>
    <col min="8" max="9" width="9.7109375" style="50" customWidth="1"/>
    <col min="10" max="10" width="12.5703125" style="50" customWidth="1"/>
    <col min="11" max="11" width="11.42578125" style="50" customWidth="1"/>
    <col min="12" max="12" width="46.42578125" style="50" customWidth="1"/>
    <col min="13" max="253" width="9.140625" style="50"/>
    <col min="254" max="254" width="6.42578125" style="50" customWidth="1"/>
    <col min="255" max="255" width="42.7109375" style="50" customWidth="1"/>
    <col min="256" max="256" width="11" style="50" customWidth="1"/>
    <col min="257" max="257" width="13.85546875" style="50" customWidth="1"/>
    <col min="258" max="258" width="11.7109375" style="50" customWidth="1"/>
    <col min="259" max="259" width="19" style="50" customWidth="1"/>
    <col min="260" max="264" width="9.7109375" style="50" customWidth="1"/>
    <col min="265" max="265" width="12" style="50" customWidth="1"/>
    <col min="266" max="266" width="12.5703125" style="50" customWidth="1"/>
    <col min="267" max="267" width="13.7109375" style="50" customWidth="1"/>
    <col min="268" max="268" width="11.140625" style="50" customWidth="1"/>
    <col min="269" max="509" width="9.140625" style="50"/>
    <col min="510" max="510" width="6.42578125" style="50" customWidth="1"/>
    <col min="511" max="511" width="42.7109375" style="50" customWidth="1"/>
    <col min="512" max="512" width="11" style="50" customWidth="1"/>
    <col min="513" max="513" width="13.85546875" style="50" customWidth="1"/>
    <col min="514" max="514" width="11.7109375" style="50" customWidth="1"/>
    <col min="515" max="515" width="19" style="50" customWidth="1"/>
    <col min="516" max="520" width="9.7109375" style="50" customWidth="1"/>
    <col min="521" max="521" width="12" style="50" customWidth="1"/>
    <col min="522" max="522" width="12.5703125" style="50" customWidth="1"/>
    <col min="523" max="523" width="13.7109375" style="50" customWidth="1"/>
    <col min="524" max="524" width="11.140625" style="50" customWidth="1"/>
    <col min="525" max="765" width="9.140625" style="50"/>
    <col min="766" max="766" width="6.42578125" style="50" customWidth="1"/>
    <col min="767" max="767" width="42.7109375" style="50" customWidth="1"/>
    <col min="768" max="768" width="11" style="50" customWidth="1"/>
    <col min="769" max="769" width="13.85546875" style="50" customWidth="1"/>
    <col min="770" max="770" width="11.7109375" style="50" customWidth="1"/>
    <col min="771" max="771" width="19" style="50" customWidth="1"/>
    <col min="772" max="776" width="9.7109375" style="50" customWidth="1"/>
    <col min="777" max="777" width="12" style="50" customWidth="1"/>
    <col min="778" max="778" width="12.5703125" style="50" customWidth="1"/>
    <col min="779" max="779" width="13.7109375" style="50" customWidth="1"/>
    <col min="780" max="780" width="11.140625" style="50" customWidth="1"/>
    <col min="781" max="1021" width="9.140625" style="50"/>
    <col min="1022" max="1022" width="6.42578125" style="50" customWidth="1"/>
    <col min="1023" max="1023" width="42.7109375" style="50" customWidth="1"/>
    <col min="1024" max="1024" width="11" style="50" customWidth="1"/>
    <col min="1025" max="1025" width="13.85546875" style="50" customWidth="1"/>
    <col min="1026" max="1026" width="11.7109375" style="50" customWidth="1"/>
    <col min="1027" max="1027" width="19" style="50" customWidth="1"/>
    <col min="1028" max="1032" width="9.7109375" style="50" customWidth="1"/>
    <col min="1033" max="1033" width="12" style="50" customWidth="1"/>
    <col min="1034" max="1034" width="12.5703125" style="50" customWidth="1"/>
    <col min="1035" max="1035" width="13.7109375" style="50" customWidth="1"/>
    <col min="1036" max="1036" width="11.140625" style="50" customWidth="1"/>
    <col min="1037" max="1277" width="9.140625" style="50"/>
    <col min="1278" max="1278" width="6.42578125" style="50" customWidth="1"/>
    <col min="1279" max="1279" width="42.7109375" style="50" customWidth="1"/>
    <col min="1280" max="1280" width="11" style="50" customWidth="1"/>
    <col min="1281" max="1281" width="13.85546875" style="50" customWidth="1"/>
    <col min="1282" max="1282" width="11.7109375" style="50" customWidth="1"/>
    <col min="1283" max="1283" width="19" style="50" customWidth="1"/>
    <col min="1284" max="1288" width="9.7109375" style="50" customWidth="1"/>
    <col min="1289" max="1289" width="12" style="50" customWidth="1"/>
    <col min="1290" max="1290" width="12.5703125" style="50" customWidth="1"/>
    <col min="1291" max="1291" width="13.7109375" style="50" customWidth="1"/>
    <col min="1292" max="1292" width="11.140625" style="50" customWidth="1"/>
    <col min="1293" max="1533" width="9.140625" style="50"/>
    <col min="1534" max="1534" width="6.42578125" style="50" customWidth="1"/>
    <col min="1535" max="1535" width="42.7109375" style="50" customWidth="1"/>
    <col min="1536" max="1536" width="11" style="50" customWidth="1"/>
    <col min="1537" max="1537" width="13.85546875" style="50" customWidth="1"/>
    <col min="1538" max="1538" width="11.7109375" style="50" customWidth="1"/>
    <col min="1539" max="1539" width="19" style="50" customWidth="1"/>
    <col min="1540" max="1544" width="9.7109375" style="50" customWidth="1"/>
    <col min="1545" max="1545" width="12" style="50" customWidth="1"/>
    <col min="1546" max="1546" width="12.5703125" style="50" customWidth="1"/>
    <col min="1547" max="1547" width="13.7109375" style="50" customWidth="1"/>
    <col min="1548" max="1548" width="11.140625" style="50" customWidth="1"/>
    <col min="1549" max="1789" width="9.140625" style="50"/>
    <col min="1790" max="1790" width="6.42578125" style="50" customWidth="1"/>
    <col min="1791" max="1791" width="42.7109375" style="50" customWidth="1"/>
    <col min="1792" max="1792" width="11" style="50" customWidth="1"/>
    <col min="1793" max="1793" width="13.85546875" style="50" customWidth="1"/>
    <col min="1794" max="1794" width="11.7109375" style="50" customWidth="1"/>
    <col min="1795" max="1795" width="19" style="50" customWidth="1"/>
    <col min="1796" max="1800" width="9.7109375" style="50" customWidth="1"/>
    <col min="1801" max="1801" width="12" style="50" customWidth="1"/>
    <col min="1802" max="1802" width="12.5703125" style="50" customWidth="1"/>
    <col min="1803" max="1803" width="13.7109375" style="50" customWidth="1"/>
    <col min="1804" max="1804" width="11.140625" style="50" customWidth="1"/>
    <col min="1805" max="2045" width="9.140625" style="50"/>
    <col min="2046" max="2046" width="6.42578125" style="50" customWidth="1"/>
    <col min="2047" max="2047" width="42.7109375" style="50" customWidth="1"/>
    <col min="2048" max="2048" width="11" style="50" customWidth="1"/>
    <col min="2049" max="2049" width="13.85546875" style="50" customWidth="1"/>
    <col min="2050" max="2050" width="11.7109375" style="50" customWidth="1"/>
    <col min="2051" max="2051" width="19" style="50" customWidth="1"/>
    <col min="2052" max="2056" width="9.7109375" style="50" customWidth="1"/>
    <col min="2057" max="2057" width="12" style="50" customWidth="1"/>
    <col min="2058" max="2058" width="12.5703125" style="50" customWidth="1"/>
    <col min="2059" max="2059" width="13.7109375" style="50" customWidth="1"/>
    <col min="2060" max="2060" width="11.140625" style="50" customWidth="1"/>
    <col min="2061" max="2301" width="9.140625" style="50"/>
    <col min="2302" max="2302" width="6.42578125" style="50" customWidth="1"/>
    <col min="2303" max="2303" width="42.7109375" style="50" customWidth="1"/>
    <col min="2304" max="2304" width="11" style="50" customWidth="1"/>
    <col min="2305" max="2305" width="13.85546875" style="50" customWidth="1"/>
    <col min="2306" max="2306" width="11.7109375" style="50" customWidth="1"/>
    <col min="2307" max="2307" width="19" style="50" customWidth="1"/>
    <col min="2308" max="2312" width="9.7109375" style="50" customWidth="1"/>
    <col min="2313" max="2313" width="12" style="50" customWidth="1"/>
    <col min="2314" max="2314" width="12.5703125" style="50" customWidth="1"/>
    <col min="2315" max="2315" width="13.7109375" style="50" customWidth="1"/>
    <col min="2316" max="2316" width="11.140625" style="50" customWidth="1"/>
    <col min="2317" max="2557" width="9.140625" style="50"/>
    <col min="2558" max="2558" width="6.42578125" style="50" customWidth="1"/>
    <col min="2559" max="2559" width="42.7109375" style="50" customWidth="1"/>
    <col min="2560" max="2560" width="11" style="50" customWidth="1"/>
    <col min="2561" max="2561" width="13.85546875" style="50" customWidth="1"/>
    <col min="2562" max="2562" width="11.7109375" style="50" customWidth="1"/>
    <col min="2563" max="2563" width="19" style="50" customWidth="1"/>
    <col min="2564" max="2568" width="9.7109375" style="50" customWidth="1"/>
    <col min="2569" max="2569" width="12" style="50" customWidth="1"/>
    <col min="2570" max="2570" width="12.5703125" style="50" customWidth="1"/>
    <col min="2571" max="2571" width="13.7109375" style="50" customWidth="1"/>
    <col min="2572" max="2572" width="11.140625" style="50" customWidth="1"/>
    <col min="2573" max="2813" width="9.140625" style="50"/>
    <col min="2814" max="2814" width="6.42578125" style="50" customWidth="1"/>
    <col min="2815" max="2815" width="42.7109375" style="50" customWidth="1"/>
    <col min="2816" max="2816" width="11" style="50" customWidth="1"/>
    <col min="2817" max="2817" width="13.85546875" style="50" customWidth="1"/>
    <col min="2818" max="2818" width="11.7109375" style="50" customWidth="1"/>
    <col min="2819" max="2819" width="19" style="50" customWidth="1"/>
    <col min="2820" max="2824" width="9.7109375" style="50" customWidth="1"/>
    <col min="2825" max="2825" width="12" style="50" customWidth="1"/>
    <col min="2826" max="2826" width="12.5703125" style="50" customWidth="1"/>
    <col min="2827" max="2827" width="13.7109375" style="50" customWidth="1"/>
    <col min="2828" max="2828" width="11.140625" style="50" customWidth="1"/>
    <col min="2829" max="3069" width="9.140625" style="50"/>
    <col min="3070" max="3070" width="6.42578125" style="50" customWidth="1"/>
    <col min="3071" max="3071" width="42.7109375" style="50" customWidth="1"/>
    <col min="3072" max="3072" width="11" style="50" customWidth="1"/>
    <col min="3073" max="3073" width="13.85546875" style="50" customWidth="1"/>
    <col min="3074" max="3074" width="11.7109375" style="50" customWidth="1"/>
    <col min="3075" max="3075" width="19" style="50" customWidth="1"/>
    <col min="3076" max="3080" width="9.7109375" style="50" customWidth="1"/>
    <col min="3081" max="3081" width="12" style="50" customWidth="1"/>
    <col min="3082" max="3082" width="12.5703125" style="50" customWidth="1"/>
    <col min="3083" max="3083" width="13.7109375" style="50" customWidth="1"/>
    <col min="3084" max="3084" width="11.140625" style="50" customWidth="1"/>
    <col min="3085" max="3325" width="9.140625" style="50"/>
    <col min="3326" max="3326" width="6.42578125" style="50" customWidth="1"/>
    <col min="3327" max="3327" width="42.7109375" style="50" customWidth="1"/>
    <col min="3328" max="3328" width="11" style="50" customWidth="1"/>
    <col min="3329" max="3329" width="13.85546875" style="50" customWidth="1"/>
    <col min="3330" max="3330" width="11.7109375" style="50" customWidth="1"/>
    <col min="3331" max="3331" width="19" style="50" customWidth="1"/>
    <col min="3332" max="3336" width="9.7109375" style="50" customWidth="1"/>
    <col min="3337" max="3337" width="12" style="50" customWidth="1"/>
    <col min="3338" max="3338" width="12.5703125" style="50" customWidth="1"/>
    <col min="3339" max="3339" width="13.7109375" style="50" customWidth="1"/>
    <col min="3340" max="3340" width="11.140625" style="50" customWidth="1"/>
    <col min="3341" max="3581" width="9.140625" style="50"/>
    <col min="3582" max="3582" width="6.42578125" style="50" customWidth="1"/>
    <col min="3583" max="3583" width="42.7109375" style="50" customWidth="1"/>
    <col min="3584" max="3584" width="11" style="50" customWidth="1"/>
    <col min="3585" max="3585" width="13.85546875" style="50" customWidth="1"/>
    <col min="3586" max="3586" width="11.7109375" style="50" customWidth="1"/>
    <col min="3587" max="3587" width="19" style="50" customWidth="1"/>
    <col min="3588" max="3592" width="9.7109375" style="50" customWidth="1"/>
    <col min="3593" max="3593" width="12" style="50" customWidth="1"/>
    <col min="3594" max="3594" width="12.5703125" style="50" customWidth="1"/>
    <col min="3595" max="3595" width="13.7109375" style="50" customWidth="1"/>
    <col min="3596" max="3596" width="11.140625" style="50" customWidth="1"/>
    <col min="3597" max="3837" width="9.140625" style="50"/>
    <col min="3838" max="3838" width="6.42578125" style="50" customWidth="1"/>
    <col min="3839" max="3839" width="42.7109375" style="50" customWidth="1"/>
    <col min="3840" max="3840" width="11" style="50" customWidth="1"/>
    <col min="3841" max="3841" width="13.85546875" style="50" customWidth="1"/>
    <col min="3842" max="3842" width="11.7109375" style="50" customWidth="1"/>
    <col min="3843" max="3843" width="19" style="50" customWidth="1"/>
    <col min="3844" max="3848" width="9.7109375" style="50" customWidth="1"/>
    <col min="3849" max="3849" width="12" style="50" customWidth="1"/>
    <col min="3850" max="3850" width="12.5703125" style="50" customWidth="1"/>
    <col min="3851" max="3851" width="13.7109375" style="50" customWidth="1"/>
    <col min="3852" max="3852" width="11.140625" style="50" customWidth="1"/>
    <col min="3853" max="4093" width="9.140625" style="50"/>
    <col min="4094" max="4094" width="6.42578125" style="50" customWidth="1"/>
    <col min="4095" max="4095" width="42.7109375" style="50" customWidth="1"/>
    <col min="4096" max="4096" width="11" style="50" customWidth="1"/>
    <col min="4097" max="4097" width="13.85546875" style="50" customWidth="1"/>
    <col min="4098" max="4098" width="11.7109375" style="50" customWidth="1"/>
    <col min="4099" max="4099" width="19" style="50" customWidth="1"/>
    <col min="4100" max="4104" width="9.7109375" style="50" customWidth="1"/>
    <col min="4105" max="4105" width="12" style="50" customWidth="1"/>
    <col min="4106" max="4106" width="12.5703125" style="50" customWidth="1"/>
    <col min="4107" max="4107" width="13.7109375" style="50" customWidth="1"/>
    <col min="4108" max="4108" width="11.140625" style="50" customWidth="1"/>
    <col min="4109" max="4349" width="9.140625" style="50"/>
    <col min="4350" max="4350" width="6.42578125" style="50" customWidth="1"/>
    <col min="4351" max="4351" width="42.7109375" style="50" customWidth="1"/>
    <col min="4352" max="4352" width="11" style="50" customWidth="1"/>
    <col min="4353" max="4353" width="13.85546875" style="50" customWidth="1"/>
    <col min="4354" max="4354" width="11.7109375" style="50" customWidth="1"/>
    <col min="4355" max="4355" width="19" style="50" customWidth="1"/>
    <col min="4356" max="4360" width="9.7109375" style="50" customWidth="1"/>
    <col min="4361" max="4361" width="12" style="50" customWidth="1"/>
    <col min="4362" max="4362" width="12.5703125" style="50" customWidth="1"/>
    <col min="4363" max="4363" width="13.7109375" style="50" customWidth="1"/>
    <col min="4364" max="4364" width="11.140625" style="50" customWidth="1"/>
    <col min="4365" max="4605" width="9.140625" style="50"/>
    <col min="4606" max="4606" width="6.42578125" style="50" customWidth="1"/>
    <col min="4607" max="4607" width="42.7109375" style="50" customWidth="1"/>
    <col min="4608" max="4608" width="11" style="50" customWidth="1"/>
    <col min="4609" max="4609" width="13.85546875" style="50" customWidth="1"/>
    <col min="4610" max="4610" width="11.7109375" style="50" customWidth="1"/>
    <col min="4611" max="4611" width="19" style="50" customWidth="1"/>
    <col min="4612" max="4616" width="9.7109375" style="50" customWidth="1"/>
    <col min="4617" max="4617" width="12" style="50" customWidth="1"/>
    <col min="4618" max="4618" width="12.5703125" style="50" customWidth="1"/>
    <col min="4619" max="4619" width="13.7109375" style="50" customWidth="1"/>
    <col min="4620" max="4620" width="11.140625" style="50" customWidth="1"/>
    <col min="4621" max="4861" width="9.140625" style="50"/>
    <col min="4862" max="4862" width="6.42578125" style="50" customWidth="1"/>
    <col min="4863" max="4863" width="42.7109375" style="50" customWidth="1"/>
    <col min="4864" max="4864" width="11" style="50" customWidth="1"/>
    <col min="4865" max="4865" width="13.85546875" style="50" customWidth="1"/>
    <col min="4866" max="4866" width="11.7109375" style="50" customWidth="1"/>
    <col min="4867" max="4867" width="19" style="50" customWidth="1"/>
    <col min="4868" max="4872" width="9.7109375" style="50" customWidth="1"/>
    <col min="4873" max="4873" width="12" style="50" customWidth="1"/>
    <col min="4874" max="4874" width="12.5703125" style="50" customWidth="1"/>
    <col min="4875" max="4875" width="13.7109375" style="50" customWidth="1"/>
    <col min="4876" max="4876" width="11.140625" style="50" customWidth="1"/>
    <col min="4877" max="5117" width="9.140625" style="50"/>
    <col min="5118" max="5118" width="6.42578125" style="50" customWidth="1"/>
    <col min="5119" max="5119" width="42.7109375" style="50" customWidth="1"/>
    <col min="5120" max="5120" width="11" style="50" customWidth="1"/>
    <col min="5121" max="5121" width="13.85546875" style="50" customWidth="1"/>
    <col min="5122" max="5122" width="11.7109375" style="50" customWidth="1"/>
    <col min="5123" max="5123" width="19" style="50" customWidth="1"/>
    <col min="5124" max="5128" width="9.7109375" style="50" customWidth="1"/>
    <col min="5129" max="5129" width="12" style="50" customWidth="1"/>
    <col min="5130" max="5130" width="12.5703125" style="50" customWidth="1"/>
    <col min="5131" max="5131" width="13.7109375" style="50" customWidth="1"/>
    <col min="5132" max="5132" width="11.140625" style="50" customWidth="1"/>
    <col min="5133" max="5373" width="9.140625" style="50"/>
    <col min="5374" max="5374" width="6.42578125" style="50" customWidth="1"/>
    <col min="5375" max="5375" width="42.7109375" style="50" customWidth="1"/>
    <col min="5376" max="5376" width="11" style="50" customWidth="1"/>
    <col min="5377" max="5377" width="13.85546875" style="50" customWidth="1"/>
    <col min="5378" max="5378" width="11.7109375" style="50" customWidth="1"/>
    <col min="5379" max="5379" width="19" style="50" customWidth="1"/>
    <col min="5380" max="5384" width="9.7109375" style="50" customWidth="1"/>
    <col min="5385" max="5385" width="12" style="50" customWidth="1"/>
    <col min="5386" max="5386" width="12.5703125" style="50" customWidth="1"/>
    <col min="5387" max="5387" width="13.7109375" style="50" customWidth="1"/>
    <col min="5388" max="5388" width="11.140625" style="50" customWidth="1"/>
    <col min="5389" max="5629" width="9.140625" style="50"/>
    <col min="5630" max="5630" width="6.42578125" style="50" customWidth="1"/>
    <col min="5631" max="5631" width="42.7109375" style="50" customWidth="1"/>
    <col min="5632" max="5632" width="11" style="50" customWidth="1"/>
    <col min="5633" max="5633" width="13.85546875" style="50" customWidth="1"/>
    <col min="5634" max="5634" width="11.7109375" style="50" customWidth="1"/>
    <col min="5635" max="5635" width="19" style="50" customWidth="1"/>
    <col min="5636" max="5640" width="9.7109375" style="50" customWidth="1"/>
    <col min="5641" max="5641" width="12" style="50" customWidth="1"/>
    <col min="5642" max="5642" width="12.5703125" style="50" customWidth="1"/>
    <col min="5643" max="5643" width="13.7109375" style="50" customWidth="1"/>
    <col min="5644" max="5644" width="11.140625" style="50" customWidth="1"/>
    <col min="5645" max="5885" width="9.140625" style="50"/>
    <col min="5886" max="5886" width="6.42578125" style="50" customWidth="1"/>
    <col min="5887" max="5887" width="42.7109375" style="50" customWidth="1"/>
    <col min="5888" max="5888" width="11" style="50" customWidth="1"/>
    <col min="5889" max="5889" width="13.85546875" style="50" customWidth="1"/>
    <col min="5890" max="5890" width="11.7109375" style="50" customWidth="1"/>
    <col min="5891" max="5891" width="19" style="50" customWidth="1"/>
    <col min="5892" max="5896" width="9.7109375" style="50" customWidth="1"/>
    <col min="5897" max="5897" width="12" style="50" customWidth="1"/>
    <col min="5898" max="5898" width="12.5703125" style="50" customWidth="1"/>
    <col min="5899" max="5899" width="13.7109375" style="50" customWidth="1"/>
    <col min="5900" max="5900" width="11.140625" style="50" customWidth="1"/>
    <col min="5901" max="6141" width="9.140625" style="50"/>
    <col min="6142" max="6142" width="6.42578125" style="50" customWidth="1"/>
    <col min="6143" max="6143" width="42.7109375" style="50" customWidth="1"/>
    <col min="6144" max="6144" width="11" style="50" customWidth="1"/>
    <col min="6145" max="6145" width="13.85546875" style="50" customWidth="1"/>
    <col min="6146" max="6146" width="11.7109375" style="50" customWidth="1"/>
    <col min="6147" max="6147" width="19" style="50" customWidth="1"/>
    <col min="6148" max="6152" width="9.7109375" style="50" customWidth="1"/>
    <col min="6153" max="6153" width="12" style="50" customWidth="1"/>
    <col min="6154" max="6154" width="12.5703125" style="50" customWidth="1"/>
    <col min="6155" max="6155" width="13.7109375" style="50" customWidth="1"/>
    <col min="6156" max="6156" width="11.140625" style="50" customWidth="1"/>
    <col min="6157" max="6397" width="9.140625" style="50"/>
    <col min="6398" max="6398" width="6.42578125" style="50" customWidth="1"/>
    <col min="6399" max="6399" width="42.7109375" style="50" customWidth="1"/>
    <col min="6400" max="6400" width="11" style="50" customWidth="1"/>
    <col min="6401" max="6401" width="13.85546875" style="50" customWidth="1"/>
    <col min="6402" max="6402" width="11.7109375" style="50" customWidth="1"/>
    <col min="6403" max="6403" width="19" style="50" customWidth="1"/>
    <col min="6404" max="6408" width="9.7109375" style="50" customWidth="1"/>
    <col min="6409" max="6409" width="12" style="50" customWidth="1"/>
    <col min="6410" max="6410" width="12.5703125" style="50" customWidth="1"/>
    <col min="6411" max="6411" width="13.7109375" style="50" customWidth="1"/>
    <col min="6412" max="6412" width="11.140625" style="50" customWidth="1"/>
    <col min="6413" max="6653" width="9.140625" style="50"/>
    <col min="6654" max="6654" width="6.42578125" style="50" customWidth="1"/>
    <col min="6655" max="6655" width="42.7109375" style="50" customWidth="1"/>
    <col min="6656" max="6656" width="11" style="50" customWidth="1"/>
    <col min="6657" max="6657" width="13.85546875" style="50" customWidth="1"/>
    <col min="6658" max="6658" width="11.7109375" style="50" customWidth="1"/>
    <col min="6659" max="6659" width="19" style="50" customWidth="1"/>
    <col min="6660" max="6664" width="9.7109375" style="50" customWidth="1"/>
    <col min="6665" max="6665" width="12" style="50" customWidth="1"/>
    <col min="6666" max="6666" width="12.5703125" style="50" customWidth="1"/>
    <col min="6667" max="6667" width="13.7109375" style="50" customWidth="1"/>
    <col min="6668" max="6668" width="11.140625" style="50" customWidth="1"/>
    <col min="6669" max="6909" width="9.140625" style="50"/>
    <col min="6910" max="6910" width="6.42578125" style="50" customWidth="1"/>
    <col min="6911" max="6911" width="42.7109375" style="50" customWidth="1"/>
    <col min="6912" max="6912" width="11" style="50" customWidth="1"/>
    <col min="6913" max="6913" width="13.85546875" style="50" customWidth="1"/>
    <col min="6914" max="6914" width="11.7109375" style="50" customWidth="1"/>
    <col min="6915" max="6915" width="19" style="50" customWidth="1"/>
    <col min="6916" max="6920" width="9.7109375" style="50" customWidth="1"/>
    <col min="6921" max="6921" width="12" style="50" customWidth="1"/>
    <col min="6922" max="6922" width="12.5703125" style="50" customWidth="1"/>
    <col min="6923" max="6923" width="13.7109375" style="50" customWidth="1"/>
    <col min="6924" max="6924" width="11.140625" style="50" customWidth="1"/>
    <col min="6925" max="7165" width="9.140625" style="50"/>
    <col min="7166" max="7166" width="6.42578125" style="50" customWidth="1"/>
    <col min="7167" max="7167" width="42.7109375" style="50" customWidth="1"/>
    <col min="7168" max="7168" width="11" style="50" customWidth="1"/>
    <col min="7169" max="7169" width="13.85546875" style="50" customWidth="1"/>
    <col min="7170" max="7170" width="11.7109375" style="50" customWidth="1"/>
    <col min="7171" max="7171" width="19" style="50" customWidth="1"/>
    <col min="7172" max="7176" width="9.7109375" style="50" customWidth="1"/>
    <col min="7177" max="7177" width="12" style="50" customWidth="1"/>
    <col min="7178" max="7178" width="12.5703125" style="50" customWidth="1"/>
    <col min="7179" max="7179" width="13.7109375" style="50" customWidth="1"/>
    <col min="7180" max="7180" width="11.140625" style="50" customWidth="1"/>
    <col min="7181" max="7421" width="9.140625" style="50"/>
    <col min="7422" max="7422" width="6.42578125" style="50" customWidth="1"/>
    <col min="7423" max="7423" width="42.7109375" style="50" customWidth="1"/>
    <col min="7424" max="7424" width="11" style="50" customWidth="1"/>
    <col min="7425" max="7425" width="13.85546875" style="50" customWidth="1"/>
    <col min="7426" max="7426" width="11.7109375" style="50" customWidth="1"/>
    <col min="7427" max="7427" width="19" style="50" customWidth="1"/>
    <col min="7428" max="7432" width="9.7109375" style="50" customWidth="1"/>
    <col min="7433" max="7433" width="12" style="50" customWidth="1"/>
    <col min="7434" max="7434" width="12.5703125" style="50" customWidth="1"/>
    <col min="7435" max="7435" width="13.7109375" style="50" customWidth="1"/>
    <col min="7436" max="7436" width="11.140625" style="50" customWidth="1"/>
    <col min="7437" max="7677" width="9.140625" style="50"/>
    <col min="7678" max="7678" width="6.42578125" style="50" customWidth="1"/>
    <col min="7679" max="7679" width="42.7109375" style="50" customWidth="1"/>
    <col min="7680" max="7680" width="11" style="50" customWidth="1"/>
    <col min="7681" max="7681" width="13.85546875" style="50" customWidth="1"/>
    <col min="7682" max="7682" width="11.7109375" style="50" customWidth="1"/>
    <col min="7683" max="7683" width="19" style="50" customWidth="1"/>
    <col min="7684" max="7688" width="9.7109375" style="50" customWidth="1"/>
    <col min="7689" max="7689" width="12" style="50" customWidth="1"/>
    <col min="7690" max="7690" width="12.5703125" style="50" customWidth="1"/>
    <col min="7691" max="7691" width="13.7109375" style="50" customWidth="1"/>
    <col min="7692" max="7692" width="11.140625" style="50" customWidth="1"/>
    <col min="7693" max="7933" width="9.140625" style="50"/>
    <col min="7934" max="7934" width="6.42578125" style="50" customWidth="1"/>
    <col min="7935" max="7935" width="42.7109375" style="50" customWidth="1"/>
    <col min="7936" max="7936" width="11" style="50" customWidth="1"/>
    <col min="7937" max="7937" width="13.85546875" style="50" customWidth="1"/>
    <col min="7938" max="7938" width="11.7109375" style="50" customWidth="1"/>
    <col min="7939" max="7939" width="19" style="50" customWidth="1"/>
    <col min="7940" max="7944" width="9.7109375" style="50" customWidth="1"/>
    <col min="7945" max="7945" width="12" style="50" customWidth="1"/>
    <col min="7946" max="7946" width="12.5703125" style="50" customWidth="1"/>
    <col min="7947" max="7947" width="13.7109375" style="50" customWidth="1"/>
    <col min="7948" max="7948" width="11.140625" style="50" customWidth="1"/>
    <col min="7949" max="8189" width="9.140625" style="50"/>
    <col min="8190" max="8190" width="6.42578125" style="50" customWidth="1"/>
    <col min="8191" max="8191" width="42.7109375" style="50" customWidth="1"/>
    <col min="8192" max="8192" width="11" style="50" customWidth="1"/>
    <col min="8193" max="8193" width="13.85546875" style="50" customWidth="1"/>
    <col min="8194" max="8194" width="11.7109375" style="50" customWidth="1"/>
    <col min="8195" max="8195" width="19" style="50" customWidth="1"/>
    <col min="8196" max="8200" width="9.7109375" style="50" customWidth="1"/>
    <col min="8201" max="8201" width="12" style="50" customWidth="1"/>
    <col min="8202" max="8202" width="12.5703125" style="50" customWidth="1"/>
    <col min="8203" max="8203" width="13.7109375" style="50" customWidth="1"/>
    <col min="8204" max="8204" width="11.140625" style="50" customWidth="1"/>
    <col min="8205" max="8445" width="9.140625" style="50"/>
    <col min="8446" max="8446" width="6.42578125" style="50" customWidth="1"/>
    <col min="8447" max="8447" width="42.7109375" style="50" customWidth="1"/>
    <col min="8448" max="8448" width="11" style="50" customWidth="1"/>
    <col min="8449" max="8449" width="13.85546875" style="50" customWidth="1"/>
    <col min="8450" max="8450" width="11.7109375" style="50" customWidth="1"/>
    <col min="8451" max="8451" width="19" style="50" customWidth="1"/>
    <col min="8452" max="8456" width="9.7109375" style="50" customWidth="1"/>
    <col min="8457" max="8457" width="12" style="50" customWidth="1"/>
    <col min="8458" max="8458" width="12.5703125" style="50" customWidth="1"/>
    <col min="8459" max="8459" width="13.7109375" style="50" customWidth="1"/>
    <col min="8460" max="8460" width="11.140625" style="50" customWidth="1"/>
    <col min="8461" max="8701" width="9.140625" style="50"/>
    <col min="8702" max="8702" width="6.42578125" style="50" customWidth="1"/>
    <col min="8703" max="8703" width="42.7109375" style="50" customWidth="1"/>
    <col min="8704" max="8704" width="11" style="50" customWidth="1"/>
    <col min="8705" max="8705" width="13.85546875" style="50" customWidth="1"/>
    <col min="8706" max="8706" width="11.7109375" style="50" customWidth="1"/>
    <col min="8707" max="8707" width="19" style="50" customWidth="1"/>
    <col min="8708" max="8712" width="9.7109375" style="50" customWidth="1"/>
    <col min="8713" max="8713" width="12" style="50" customWidth="1"/>
    <col min="8714" max="8714" width="12.5703125" style="50" customWidth="1"/>
    <col min="8715" max="8715" width="13.7109375" style="50" customWidth="1"/>
    <col min="8716" max="8716" width="11.140625" style="50" customWidth="1"/>
    <col min="8717" max="8957" width="9.140625" style="50"/>
    <col min="8958" max="8958" width="6.42578125" style="50" customWidth="1"/>
    <col min="8959" max="8959" width="42.7109375" style="50" customWidth="1"/>
    <col min="8960" max="8960" width="11" style="50" customWidth="1"/>
    <col min="8961" max="8961" width="13.85546875" style="50" customWidth="1"/>
    <col min="8962" max="8962" width="11.7109375" style="50" customWidth="1"/>
    <col min="8963" max="8963" width="19" style="50" customWidth="1"/>
    <col min="8964" max="8968" width="9.7109375" style="50" customWidth="1"/>
    <col min="8969" max="8969" width="12" style="50" customWidth="1"/>
    <col min="8970" max="8970" width="12.5703125" style="50" customWidth="1"/>
    <col min="8971" max="8971" width="13.7109375" style="50" customWidth="1"/>
    <col min="8972" max="8972" width="11.140625" style="50" customWidth="1"/>
    <col min="8973" max="9213" width="9.140625" style="50"/>
    <col min="9214" max="9214" width="6.42578125" style="50" customWidth="1"/>
    <col min="9215" max="9215" width="42.7109375" style="50" customWidth="1"/>
    <col min="9216" max="9216" width="11" style="50" customWidth="1"/>
    <col min="9217" max="9217" width="13.85546875" style="50" customWidth="1"/>
    <col min="9218" max="9218" width="11.7109375" style="50" customWidth="1"/>
    <col min="9219" max="9219" width="19" style="50" customWidth="1"/>
    <col min="9220" max="9224" width="9.7109375" style="50" customWidth="1"/>
    <col min="9225" max="9225" width="12" style="50" customWidth="1"/>
    <col min="9226" max="9226" width="12.5703125" style="50" customWidth="1"/>
    <col min="9227" max="9227" width="13.7109375" style="50" customWidth="1"/>
    <col min="9228" max="9228" width="11.140625" style="50" customWidth="1"/>
    <col min="9229" max="9469" width="9.140625" style="50"/>
    <col min="9470" max="9470" width="6.42578125" style="50" customWidth="1"/>
    <col min="9471" max="9471" width="42.7109375" style="50" customWidth="1"/>
    <col min="9472" max="9472" width="11" style="50" customWidth="1"/>
    <col min="9473" max="9473" width="13.85546875" style="50" customWidth="1"/>
    <col min="9474" max="9474" width="11.7109375" style="50" customWidth="1"/>
    <col min="9475" max="9475" width="19" style="50" customWidth="1"/>
    <col min="9476" max="9480" width="9.7109375" style="50" customWidth="1"/>
    <col min="9481" max="9481" width="12" style="50" customWidth="1"/>
    <col min="9482" max="9482" width="12.5703125" style="50" customWidth="1"/>
    <col min="9483" max="9483" width="13.7109375" style="50" customWidth="1"/>
    <col min="9484" max="9484" width="11.140625" style="50" customWidth="1"/>
    <col min="9485" max="9725" width="9.140625" style="50"/>
    <col min="9726" max="9726" width="6.42578125" style="50" customWidth="1"/>
    <col min="9727" max="9727" width="42.7109375" style="50" customWidth="1"/>
    <col min="9728" max="9728" width="11" style="50" customWidth="1"/>
    <col min="9729" max="9729" width="13.85546875" style="50" customWidth="1"/>
    <col min="9730" max="9730" width="11.7109375" style="50" customWidth="1"/>
    <col min="9731" max="9731" width="19" style="50" customWidth="1"/>
    <col min="9732" max="9736" width="9.7109375" style="50" customWidth="1"/>
    <col min="9737" max="9737" width="12" style="50" customWidth="1"/>
    <col min="9738" max="9738" width="12.5703125" style="50" customWidth="1"/>
    <col min="9739" max="9739" width="13.7109375" style="50" customWidth="1"/>
    <col min="9740" max="9740" width="11.140625" style="50" customWidth="1"/>
    <col min="9741" max="9981" width="9.140625" style="50"/>
    <col min="9982" max="9982" width="6.42578125" style="50" customWidth="1"/>
    <col min="9983" max="9983" width="42.7109375" style="50" customWidth="1"/>
    <col min="9984" max="9984" width="11" style="50" customWidth="1"/>
    <col min="9985" max="9985" width="13.85546875" style="50" customWidth="1"/>
    <col min="9986" max="9986" width="11.7109375" style="50" customWidth="1"/>
    <col min="9987" max="9987" width="19" style="50" customWidth="1"/>
    <col min="9988" max="9992" width="9.7109375" style="50" customWidth="1"/>
    <col min="9993" max="9993" width="12" style="50" customWidth="1"/>
    <col min="9994" max="9994" width="12.5703125" style="50" customWidth="1"/>
    <col min="9995" max="9995" width="13.7109375" style="50" customWidth="1"/>
    <col min="9996" max="9996" width="11.140625" style="50" customWidth="1"/>
    <col min="9997" max="10237" width="9.140625" style="50"/>
    <col min="10238" max="10238" width="6.42578125" style="50" customWidth="1"/>
    <col min="10239" max="10239" width="42.7109375" style="50" customWidth="1"/>
    <col min="10240" max="10240" width="11" style="50" customWidth="1"/>
    <col min="10241" max="10241" width="13.85546875" style="50" customWidth="1"/>
    <col min="10242" max="10242" width="11.7109375" style="50" customWidth="1"/>
    <col min="10243" max="10243" width="19" style="50" customWidth="1"/>
    <col min="10244" max="10248" width="9.7109375" style="50" customWidth="1"/>
    <col min="10249" max="10249" width="12" style="50" customWidth="1"/>
    <col min="10250" max="10250" width="12.5703125" style="50" customWidth="1"/>
    <col min="10251" max="10251" width="13.7109375" style="50" customWidth="1"/>
    <col min="10252" max="10252" width="11.140625" style="50" customWidth="1"/>
    <col min="10253" max="10493" width="9.140625" style="50"/>
    <col min="10494" max="10494" width="6.42578125" style="50" customWidth="1"/>
    <col min="10495" max="10495" width="42.7109375" style="50" customWidth="1"/>
    <col min="10496" max="10496" width="11" style="50" customWidth="1"/>
    <col min="10497" max="10497" width="13.85546875" style="50" customWidth="1"/>
    <col min="10498" max="10498" width="11.7109375" style="50" customWidth="1"/>
    <col min="10499" max="10499" width="19" style="50" customWidth="1"/>
    <col min="10500" max="10504" width="9.7109375" style="50" customWidth="1"/>
    <col min="10505" max="10505" width="12" style="50" customWidth="1"/>
    <col min="10506" max="10506" width="12.5703125" style="50" customWidth="1"/>
    <col min="10507" max="10507" width="13.7109375" style="50" customWidth="1"/>
    <col min="10508" max="10508" width="11.140625" style="50" customWidth="1"/>
    <col min="10509" max="10749" width="9.140625" style="50"/>
    <col min="10750" max="10750" width="6.42578125" style="50" customWidth="1"/>
    <col min="10751" max="10751" width="42.7109375" style="50" customWidth="1"/>
    <col min="10752" max="10752" width="11" style="50" customWidth="1"/>
    <col min="10753" max="10753" width="13.85546875" style="50" customWidth="1"/>
    <col min="10754" max="10754" width="11.7109375" style="50" customWidth="1"/>
    <col min="10755" max="10755" width="19" style="50" customWidth="1"/>
    <col min="10756" max="10760" width="9.7109375" style="50" customWidth="1"/>
    <col min="10761" max="10761" width="12" style="50" customWidth="1"/>
    <col min="10762" max="10762" width="12.5703125" style="50" customWidth="1"/>
    <col min="10763" max="10763" width="13.7109375" style="50" customWidth="1"/>
    <col min="10764" max="10764" width="11.140625" style="50" customWidth="1"/>
    <col min="10765" max="11005" width="9.140625" style="50"/>
    <col min="11006" max="11006" width="6.42578125" style="50" customWidth="1"/>
    <col min="11007" max="11007" width="42.7109375" style="50" customWidth="1"/>
    <col min="11008" max="11008" width="11" style="50" customWidth="1"/>
    <col min="11009" max="11009" width="13.85546875" style="50" customWidth="1"/>
    <col min="11010" max="11010" width="11.7109375" style="50" customWidth="1"/>
    <col min="11011" max="11011" width="19" style="50" customWidth="1"/>
    <col min="11012" max="11016" width="9.7109375" style="50" customWidth="1"/>
    <col min="11017" max="11017" width="12" style="50" customWidth="1"/>
    <col min="11018" max="11018" width="12.5703125" style="50" customWidth="1"/>
    <col min="11019" max="11019" width="13.7109375" style="50" customWidth="1"/>
    <col min="11020" max="11020" width="11.140625" style="50" customWidth="1"/>
    <col min="11021" max="11261" width="9.140625" style="50"/>
    <col min="11262" max="11262" width="6.42578125" style="50" customWidth="1"/>
    <col min="11263" max="11263" width="42.7109375" style="50" customWidth="1"/>
    <col min="11264" max="11264" width="11" style="50" customWidth="1"/>
    <col min="11265" max="11265" width="13.85546875" style="50" customWidth="1"/>
    <col min="11266" max="11266" width="11.7109375" style="50" customWidth="1"/>
    <col min="11267" max="11267" width="19" style="50" customWidth="1"/>
    <col min="11268" max="11272" width="9.7109375" style="50" customWidth="1"/>
    <col min="11273" max="11273" width="12" style="50" customWidth="1"/>
    <col min="11274" max="11274" width="12.5703125" style="50" customWidth="1"/>
    <col min="11275" max="11275" width="13.7109375" style="50" customWidth="1"/>
    <col min="11276" max="11276" width="11.140625" style="50" customWidth="1"/>
    <col min="11277" max="11517" width="9.140625" style="50"/>
    <col min="11518" max="11518" width="6.42578125" style="50" customWidth="1"/>
    <col min="11519" max="11519" width="42.7109375" style="50" customWidth="1"/>
    <col min="11520" max="11520" width="11" style="50" customWidth="1"/>
    <col min="11521" max="11521" width="13.85546875" style="50" customWidth="1"/>
    <col min="11522" max="11522" width="11.7109375" style="50" customWidth="1"/>
    <col min="11523" max="11523" width="19" style="50" customWidth="1"/>
    <col min="11524" max="11528" width="9.7109375" style="50" customWidth="1"/>
    <col min="11529" max="11529" width="12" style="50" customWidth="1"/>
    <col min="11530" max="11530" width="12.5703125" style="50" customWidth="1"/>
    <col min="11531" max="11531" width="13.7109375" style="50" customWidth="1"/>
    <col min="11532" max="11532" width="11.140625" style="50" customWidth="1"/>
    <col min="11533" max="11773" width="9.140625" style="50"/>
    <col min="11774" max="11774" width="6.42578125" style="50" customWidth="1"/>
    <col min="11775" max="11775" width="42.7109375" style="50" customWidth="1"/>
    <col min="11776" max="11776" width="11" style="50" customWidth="1"/>
    <col min="11777" max="11777" width="13.85546875" style="50" customWidth="1"/>
    <col min="11778" max="11778" width="11.7109375" style="50" customWidth="1"/>
    <col min="11779" max="11779" width="19" style="50" customWidth="1"/>
    <col min="11780" max="11784" width="9.7109375" style="50" customWidth="1"/>
    <col min="11785" max="11785" width="12" style="50" customWidth="1"/>
    <col min="11786" max="11786" width="12.5703125" style="50" customWidth="1"/>
    <col min="11787" max="11787" width="13.7109375" style="50" customWidth="1"/>
    <col min="11788" max="11788" width="11.140625" style="50" customWidth="1"/>
    <col min="11789" max="12029" width="9.140625" style="50"/>
    <col min="12030" max="12030" width="6.42578125" style="50" customWidth="1"/>
    <col min="12031" max="12031" width="42.7109375" style="50" customWidth="1"/>
    <col min="12032" max="12032" width="11" style="50" customWidth="1"/>
    <col min="12033" max="12033" width="13.85546875" style="50" customWidth="1"/>
    <col min="12034" max="12034" width="11.7109375" style="50" customWidth="1"/>
    <col min="12035" max="12035" width="19" style="50" customWidth="1"/>
    <col min="12036" max="12040" width="9.7109375" style="50" customWidth="1"/>
    <col min="12041" max="12041" width="12" style="50" customWidth="1"/>
    <col min="12042" max="12042" width="12.5703125" style="50" customWidth="1"/>
    <col min="12043" max="12043" width="13.7109375" style="50" customWidth="1"/>
    <col min="12044" max="12044" width="11.140625" style="50" customWidth="1"/>
    <col min="12045" max="12285" width="9.140625" style="50"/>
    <col min="12286" max="12286" width="6.42578125" style="50" customWidth="1"/>
    <col min="12287" max="12287" width="42.7109375" style="50" customWidth="1"/>
    <col min="12288" max="12288" width="11" style="50" customWidth="1"/>
    <col min="12289" max="12289" width="13.85546875" style="50" customWidth="1"/>
    <col min="12290" max="12290" width="11.7109375" style="50" customWidth="1"/>
    <col min="12291" max="12291" width="19" style="50" customWidth="1"/>
    <col min="12292" max="12296" width="9.7109375" style="50" customWidth="1"/>
    <col min="12297" max="12297" width="12" style="50" customWidth="1"/>
    <col min="12298" max="12298" width="12.5703125" style="50" customWidth="1"/>
    <col min="12299" max="12299" width="13.7109375" style="50" customWidth="1"/>
    <col min="12300" max="12300" width="11.140625" style="50" customWidth="1"/>
    <col min="12301" max="12541" width="9.140625" style="50"/>
    <col min="12542" max="12542" width="6.42578125" style="50" customWidth="1"/>
    <col min="12543" max="12543" width="42.7109375" style="50" customWidth="1"/>
    <col min="12544" max="12544" width="11" style="50" customWidth="1"/>
    <col min="12545" max="12545" width="13.85546875" style="50" customWidth="1"/>
    <col min="12546" max="12546" width="11.7109375" style="50" customWidth="1"/>
    <col min="12547" max="12547" width="19" style="50" customWidth="1"/>
    <col min="12548" max="12552" width="9.7109375" style="50" customWidth="1"/>
    <col min="12553" max="12553" width="12" style="50" customWidth="1"/>
    <col min="12554" max="12554" width="12.5703125" style="50" customWidth="1"/>
    <col min="12555" max="12555" width="13.7109375" style="50" customWidth="1"/>
    <col min="12556" max="12556" width="11.140625" style="50" customWidth="1"/>
    <col min="12557" max="12797" width="9.140625" style="50"/>
    <col min="12798" max="12798" width="6.42578125" style="50" customWidth="1"/>
    <col min="12799" max="12799" width="42.7109375" style="50" customWidth="1"/>
    <col min="12800" max="12800" width="11" style="50" customWidth="1"/>
    <col min="12801" max="12801" width="13.85546875" style="50" customWidth="1"/>
    <col min="12802" max="12802" width="11.7109375" style="50" customWidth="1"/>
    <col min="12803" max="12803" width="19" style="50" customWidth="1"/>
    <col min="12804" max="12808" width="9.7109375" style="50" customWidth="1"/>
    <col min="12809" max="12809" width="12" style="50" customWidth="1"/>
    <col min="12810" max="12810" width="12.5703125" style="50" customWidth="1"/>
    <col min="12811" max="12811" width="13.7109375" style="50" customWidth="1"/>
    <col min="12812" max="12812" width="11.140625" style="50" customWidth="1"/>
    <col min="12813" max="13053" width="9.140625" style="50"/>
    <col min="13054" max="13054" width="6.42578125" style="50" customWidth="1"/>
    <col min="13055" max="13055" width="42.7109375" style="50" customWidth="1"/>
    <col min="13056" max="13056" width="11" style="50" customWidth="1"/>
    <col min="13057" max="13057" width="13.85546875" style="50" customWidth="1"/>
    <col min="13058" max="13058" width="11.7109375" style="50" customWidth="1"/>
    <col min="13059" max="13059" width="19" style="50" customWidth="1"/>
    <col min="13060" max="13064" width="9.7109375" style="50" customWidth="1"/>
    <col min="13065" max="13065" width="12" style="50" customWidth="1"/>
    <col min="13066" max="13066" width="12.5703125" style="50" customWidth="1"/>
    <col min="13067" max="13067" width="13.7109375" style="50" customWidth="1"/>
    <col min="13068" max="13068" width="11.140625" style="50" customWidth="1"/>
    <col min="13069" max="13309" width="9.140625" style="50"/>
    <col min="13310" max="13310" width="6.42578125" style="50" customWidth="1"/>
    <col min="13311" max="13311" width="42.7109375" style="50" customWidth="1"/>
    <col min="13312" max="13312" width="11" style="50" customWidth="1"/>
    <col min="13313" max="13313" width="13.85546875" style="50" customWidth="1"/>
    <col min="13314" max="13314" width="11.7109375" style="50" customWidth="1"/>
    <col min="13315" max="13315" width="19" style="50" customWidth="1"/>
    <col min="13316" max="13320" width="9.7109375" style="50" customWidth="1"/>
    <col min="13321" max="13321" width="12" style="50" customWidth="1"/>
    <col min="13322" max="13322" width="12.5703125" style="50" customWidth="1"/>
    <col min="13323" max="13323" width="13.7109375" style="50" customWidth="1"/>
    <col min="13324" max="13324" width="11.140625" style="50" customWidth="1"/>
    <col min="13325" max="13565" width="9.140625" style="50"/>
    <col min="13566" max="13566" width="6.42578125" style="50" customWidth="1"/>
    <col min="13567" max="13567" width="42.7109375" style="50" customWidth="1"/>
    <col min="13568" max="13568" width="11" style="50" customWidth="1"/>
    <col min="13569" max="13569" width="13.85546875" style="50" customWidth="1"/>
    <col min="13570" max="13570" width="11.7109375" style="50" customWidth="1"/>
    <col min="13571" max="13571" width="19" style="50" customWidth="1"/>
    <col min="13572" max="13576" width="9.7109375" style="50" customWidth="1"/>
    <col min="13577" max="13577" width="12" style="50" customWidth="1"/>
    <col min="13578" max="13578" width="12.5703125" style="50" customWidth="1"/>
    <col min="13579" max="13579" width="13.7109375" style="50" customWidth="1"/>
    <col min="13580" max="13580" width="11.140625" style="50" customWidth="1"/>
    <col min="13581" max="13821" width="9.140625" style="50"/>
    <col min="13822" max="13822" width="6.42578125" style="50" customWidth="1"/>
    <col min="13823" max="13823" width="42.7109375" style="50" customWidth="1"/>
    <col min="13824" max="13824" width="11" style="50" customWidth="1"/>
    <col min="13825" max="13825" width="13.85546875" style="50" customWidth="1"/>
    <col min="13826" max="13826" width="11.7109375" style="50" customWidth="1"/>
    <col min="13827" max="13827" width="19" style="50" customWidth="1"/>
    <col min="13828" max="13832" width="9.7109375" style="50" customWidth="1"/>
    <col min="13833" max="13833" width="12" style="50" customWidth="1"/>
    <col min="13834" max="13834" width="12.5703125" style="50" customWidth="1"/>
    <col min="13835" max="13835" width="13.7109375" style="50" customWidth="1"/>
    <col min="13836" max="13836" width="11.140625" style="50" customWidth="1"/>
    <col min="13837" max="14077" width="9.140625" style="50"/>
    <col min="14078" max="14078" width="6.42578125" style="50" customWidth="1"/>
    <col min="14079" max="14079" width="42.7109375" style="50" customWidth="1"/>
    <col min="14080" max="14080" width="11" style="50" customWidth="1"/>
    <col min="14081" max="14081" width="13.85546875" style="50" customWidth="1"/>
    <col min="14082" max="14082" width="11.7109375" style="50" customWidth="1"/>
    <col min="14083" max="14083" width="19" style="50" customWidth="1"/>
    <col min="14084" max="14088" width="9.7109375" style="50" customWidth="1"/>
    <col min="14089" max="14089" width="12" style="50" customWidth="1"/>
    <col min="14090" max="14090" width="12.5703125" style="50" customWidth="1"/>
    <col min="14091" max="14091" width="13.7109375" style="50" customWidth="1"/>
    <col min="14092" max="14092" width="11.140625" style="50" customWidth="1"/>
    <col min="14093" max="14333" width="9.140625" style="50"/>
    <col min="14334" max="14334" width="6.42578125" style="50" customWidth="1"/>
    <col min="14335" max="14335" width="42.7109375" style="50" customWidth="1"/>
    <col min="14336" max="14336" width="11" style="50" customWidth="1"/>
    <col min="14337" max="14337" width="13.85546875" style="50" customWidth="1"/>
    <col min="14338" max="14338" width="11.7109375" style="50" customWidth="1"/>
    <col min="14339" max="14339" width="19" style="50" customWidth="1"/>
    <col min="14340" max="14344" width="9.7109375" style="50" customWidth="1"/>
    <col min="14345" max="14345" width="12" style="50" customWidth="1"/>
    <col min="14346" max="14346" width="12.5703125" style="50" customWidth="1"/>
    <col min="14347" max="14347" width="13.7109375" style="50" customWidth="1"/>
    <col min="14348" max="14348" width="11.140625" style="50" customWidth="1"/>
    <col min="14349" max="14589" width="9.140625" style="50"/>
    <col min="14590" max="14590" width="6.42578125" style="50" customWidth="1"/>
    <col min="14591" max="14591" width="42.7109375" style="50" customWidth="1"/>
    <col min="14592" max="14592" width="11" style="50" customWidth="1"/>
    <col min="14593" max="14593" width="13.85546875" style="50" customWidth="1"/>
    <col min="14594" max="14594" width="11.7109375" style="50" customWidth="1"/>
    <col min="14595" max="14595" width="19" style="50" customWidth="1"/>
    <col min="14596" max="14600" width="9.7109375" style="50" customWidth="1"/>
    <col min="14601" max="14601" width="12" style="50" customWidth="1"/>
    <col min="14602" max="14602" width="12.5703125" style="50" customWidth="1"/>
    <col min="14603" max="14603" width="13.7109375" style="50" customWidth="1"/>
    <col min="14604" max="14604" width="11.140625" style="50" customWidth="1"/>
    <col min="14605" max="14845" width="9.140625" style="50"/>
    <col min="14846" max="14846" width="6.42578125" style="50" customWidth="1"/>
    <col min="14847" max="14847" width="42.7109375" style="50" customWidth="1"/>
    <col min="14848" max="14848" width="11" style="50" customWidth="1"/>
    <col min="14849" max="14849" width="13.85546875" style="50" customWidth="1"/>
    <col min="14850" max="14850" width="11.7109375" style="50" customWidth="1"/>
    <col min="14851" max="14851" width="19" style="50" customWidth="1"/>
    <col min="14852" max="14856" width="9.7109375" style="50" customWidth="1"/>
    <col min="14857" max="14857" width="12" style="50" customWidth="1"/>
    <col min="14858" max="14858" width="12.5703125" style="50" customWidth="1"/>
    <col min="14859" max="14859" width="13.7109375" style="50" customWidth="1"/>
    <col min="14860" max="14860" width="11.140625" style="50" customWidth="1"/>
    <col min="14861" max="15101" width="9.140625" style="50"/>
    <col min="15102" max="15102" width="6.42578125" style="50" customWidth="1"/>
    <col min="15103" max="15103" width="42.7109375" style="50" customWidth="1"/>
    <col min="15104" max="15104" width="11" style="50" customWidth="1"/>
    <col min="15105" max="15105" width="13.85546875" style="50" customWidth="1"/>
    <col min="15106" max="15106" width="11.7109375" style="50" customWidth="1"/>
    <col min="15107" max="15107" width="19" style="50" customWidth="1"/>
    <col min="15108" max="15112" width="9.7109375" style="50" customWidth="1"/>
    <col min="15113" max="15113" width="12" style="50" customWidth="1"/>
    <col min="15114" max="15114" width="12.5703125" style="50" customWidth="1"/>
    <col min="15115" max="15115" width="13.7109375" style="50" customWidth="1"/>
    <col min="15116" max="15116" width="11.140625" style="50" customWidth="1"/>
    <col min="15117" max="15357" width="9.140625" style="50"/>
    <col min="15358" max="15358" width="6.42578125" style="50" customWidth="1"/>
    <col min="15359" max="15359" width="42.7109375" style="50" customWidth="1"/>
    <col min="15360" max="15360" width="11" style="50" customWidth="1"/>
    <col min="15361" max="15361" width="13.85546875" style="50" customWidth="1"/>
    <col min="15362" max="15362" width="11.7109375" style="50" customWidth="1"/>
    <col min="15363" max="15363" width="19" style="50" customWidth="1"/>
    <col min="15364" max="15368" width="9.7109375" style="50" customWidth="1"/>
    <col min="15369" max="15369" width="12" style="50" customWidth="1"/>
    <col min="15370" max="15370" width="12.5703125" style="50" customWidth="1"/>
    <col min="15371" max="15371" width="13.7109375" style="50" customWidth="1"/>
    <col min="15372" max="15372" width="11.140625" style="50" customWidth="1"/>
    <col min="15373" max="15613" width="9.140625" style="50"/>
    <col min="15614" max="15614" width="6.42578125" style="50" customWidth="1"/>
    <col min="15615" max="15615" width="42.7109375" style="50" customWidth="1"/>
    <col min="15616" max="15616" width="11" style="50" customWidth="1"/>
    <col min="15617" max="15617" width="13.85546875" style="50" customWidth="1"/>
    <col min="15618" max="15618" width="11.7109375" style="50" customWidth="1"/>
    <col min="15619" max="15619" width="19" style="50" customWidth="1"/>
    <col min="15620" max="15624" width="9.7109375" style="50" customWidth="1"/>
    <col min="15625" max="15625" width="12" style="50" customWidth="1"/>
    <col min="15626" max="15626" width="12.5703125" style="50" customWidth="1"/>
    <col min="15627" max="15627" width="13.7109375" style="50" customWidth="1"/>
    <col min="15628" max="15628" width="11.140625" style="50" customWidth="1"/>
    <col min="15629" max="15869" width="9.140625" style="50"/>
    <col min="15870" max="15870" width="6.42578125" style="50" customWidth="1"/>
    <col min="15871" max="15871" width="42.7109375" style="50" customWidth="1"/>
    <col min="15872" max="15872" width="11" style="50" customWidth="1"/>
    <col min="15873" max="15873" width="13.85546875" style="50" customWidth="1"/>
    <col min="15874" max="15874" width="11.7109375" style="50" customWidth="1"/>
    <col min="15875" max="15875" width="19" style="50" customWidth="1"/>
    <col min="15876" max="15880" width="9.7109375" style="50" customWidth="1"/>
    <col min="15881" max="15881" width="12" style="50" customWidth="1"/>
    <col min="15882" max="15882" width="12.5703125" style="50" customWidth="1"/>
    <col min="15883" max="15883" width="13.7109375" style="50" customWidth="1"/>
    <col min="15884" max="15884" width="11.140625" style="50" customWidth="1"/>
    <col min="15885" max="16125" width="9.140625" style="50"/>
    <col min="16126" max="16126" width="6.42578125" style="50" customWidth="1"/>
    <col min="16127" max="16127" width="42.7109375" style="50" customWidth="1"/>
    <col min="16128" max="16128" width="11" style="50" customWidth="1"/>
    <col min="16129" max="16129" width="13.85546875" style="50" customWidth="1"/>
    <col min="16130" max="16130" width="11.7109375" style="50" customWidth="1"/>
    <col min="16131" max="16131" width="19" style="50" customWidth="1"/>
    <col min="16132" max="16136" width="9.7109375" style="50" customWidth="1"/>
    <col min="16137" max="16137" width="12" style="50" customWidth="1"/>
    <col min="16138" max="16138" width="12.5703125" style="50" customWidth="1"/>
    <col min="16139" max="16139" width="13.7109375" style="50" customWidth="1"/>
    <col min="16140" max="16140" width="11.140625" style="50" customWidth="1"/>
    <col min="16141" max="16384" width="9.140625" style="50"/>
  </cols>
  <sheetData>
    <row r="1" spans="1:11" s="60" customFormat="1" ht="15.75">
      <c r="H1" s="87" t="s">
        <v>227</v>
      </c>
      <c r="I1" s="47"/>
    </row>
    <row r="2" spans="1:11" s="60" customFormat="1" ht="15.75">
      <c r="I2" s="11"/>
    </row>
    <row r="3" spans="1:11" s="12" customFormat="1" ht="15.75">
      <c r="A3" s="13"/>
      <c r="B3" s="13"/>
      <c r="C3" s="13"/>
      <c r="D3" s="13"/>
      <c r="E3" s="13"/>
      <c r="F3" s="13"/>
      <c r="H3" s="47" t="s">
        <v>228</v>
      </c>
      <c r="J3" s="48"/>
      <c r="K3" s="48"/>
    </row>
    <row r="4" spans="1:11" s="12" customFormat="1" ht="15.75">
      <c r="A4" s="13"/>
      <c r="B4" s="13"/>
      <c r="C4" s="13"/>
      <c r="D4" s="13"/>
      <c r="E4" s="13"/>
      <c r="F4" s="13"/>
      <c r="H4" s="5" t="s">
        <v>229</v>
      </c>
      <c r="J4" s="48"/>
      <c r="K4" s="48"/>
    </row>
    <row r="5" spans="1:11" s="12" customFormat="1" ht="12.75">
      <c r="A5" s="13"/>
      <c r="B5" s="13"/>
      <c r="C5" s="13"/>
      <c r="D5" s="13"/>
      <c r="E5" s="13"/>
      <c r="F5" s="13"/>
      <c r="G5" s="13"/>
      <c r="H5" s="13"/>
      <c r="I5" s="13"/>
      <c r="J5" s="147"/>
      <c r="K5" s="147"/>
    </row>
    <row r="6" spans="1:11" s="12" customFormat="1" ht="12.75">
      <c r="A6" s="13"/>
      <c r="B6" s="13"/>
      <c r="C6" s="13"/>
      <c r="D6" s="13"/>
      <c r="E6" s="13"/>
      <c r="F6" s="13"/>
      <c r="G6" s="13"/>
      <c r="H6" s="13"/>
      <c r="I6" s="13"/>
      <c r="J6" s="147"/>
      <c r="K6" s="147"/>
    </row>
    <row r="7" spans="1:11" s="12" customFormat="1" ht="12.75">
      <c r="A7" s="13"/>
      <c r="B7" s="13"/>
      <c r="C7" s="13"/>
      <c r="D7" s="13"/>
      <c r="E7" s="13"/>
      <c r="F7" s="13"/>
      <c r="G7" s="13"/>
      <c r="H7" s="13"/>
      <c r="I7" s="13"/>
      <c r="J7" s="13"/>
      <c r="K7" s="13"/>
    </row>
    <row r="8" spans="1:11" s="12" customFormat="1" ht="15.75">
      <c r="A8" s="148" t="s">
        <v>629</v>
      </c>
      <c r="B8" s="148"/>
      <c r="C8" s="148"/>
      <c r="D8" s="148"/>
      <c r="E8" s="148"/>
      <c r="F8" s="148"/>
      <c r="G8" s="148"/>
      <c r="H8" s="148"/>
      <c r="I8" s="148"/>
      <c r="J8" s="148"/>
      <c r="K8" s="148"/>
    </row>
    <row r="9" spans="1:11" s="12" customFormat="1" ht="15.75">
      <c r="A9" s="148" t="s">
        <v>230</v>
      </c>
      <c r="B9" s="148"/>
      <c r="C9" s="148"/>
      <c r="D9" s="148"/>
      <c r="E9" s="148"/>
      <c r="F9" s="148"/>
      <c r="G9" s="148"/>
      <c r="H9" s="148"/>
      <c r="I9" s="148"/>
      <c r="J9" s="148"/>
      <c r="K9" s="148"/>
    </row>
    <row r="10" spans="1:11" s="12" customFormat="1" ht="12.75">
      <c r="A10" s="49"/>
      <c r="B10" s="49"/>
      <c r="C10" s="49"/>
      <c r="D10" s="49"/>
      <c r="E10" s="49"/>
      <c r="F10" s="49"/>
      <c r="G10" s="49"/>
      <c r="H10" s="49"/>
      <c r="I10" s="49"/>
      <c r="J10" s="49"/>
      <c r="K10" s="49"/>
    </row>
    <row r="11" spans="1:11" s="12" customFormat="1" ht="15.75">
      <c r="A11" s="49"/>
      <c r="B11" s="1" t="s">
        <v>231</v>
      </c>
      <c r="C11" s="2"/>
      <c r="D11" s="2"/>
      <c r="E11" s="2"/>
      <c r="F11" s="2"/>
      <c r="G11" s="2"/>
      <c r="H11" s="2"/>
      <c r="I11" s="3"/>
      <c r="J11" s="49"/>
      <c r="K11" s="49"/>
    </row>
    <row r="12" spans="1:11" s="12" customFormat="1">
      <c r="A12" s="49"/>
      <c r="B12" s="149" t="s">
        <v>232</v>
      </c>
      <c r="C12" s="150"/>
      <c r="D12" s="151"/>
      <c r="E12" s="151"/>
      <c r="F12" s="150"/>
      <c r="G12" s="151"/>
      <c r="H12" s="150"/>
      <c r="I12" s="150"/>
      <c r="J12" s="49"/>
      <c r="K12" s="49"/>
    </row>
    <row r="13" spans="1:11" s="12" customFormat="1" ht="15.75">
      <c r="A13" s="49"/>
      <c r="B13" s="1" t="s">
        <v>233</v>
      </c>
      <c r="C13" s="2"/>
      <c r="D13" s="2"/>
      <c r="E13" s="2"/>
      <c r="F13" s="2"/>
      <c r="G13" s="2"/>
      <c r="H13" s="2"/>
      <c r="I13" s="3"/>
      <c r="J13" s="49"/>
      <c r="K13" s="49"/>
    </row>
    <row r="14" spans="1:11" s="12" customFormat="1" ht="15.75">
      <c r="A14" s="49"/>
      <c r="B14" s="1" t="s">
        <v>234</v>
      </c>
      <c r="C14" s="6" t="s">
        <v>235</v>
      </c>
      <c r="D14" s="6"/>
      <c r="E14" s="6"/>
      <c r="F14" s="2"/>
      <c r="G14" s="2"/>
      <c r="H14" s="2"/>
      <c r="I14" s="3"/>
      <c r="J14" s="49"/>
      <c r="K14" s="49"/>
    </row>
    <row r="15" spans="1:11" s="12" customFormat="1" ht="15.75">
      <c r="A15" s="49"/>
      <c r="B15" s="4" t="s">
        <v>236</v>
      </c>
      <c r="C15" s="7"/>
      <c r="D15" s="7"/>
      <c r="E15" s="7"/>
      <c r="F15" s="7"/>
      <c r="G15" s="7"/>
      <c r="H15" s="7"/>
      <c r="I15" s="8"/>
      <c r="J15" s="49"/>
      <c r="K15" s="49"/>
    </row>
    <row r="16" spans="1:11" s="12" customFormat="1" ht="12.75">
      <c r="A16" s="49"/>
      <c r="B16" s="49"/>
      <c r="C16" s="49"/>
      <c r="D16" s="49"/>
      <c r="E16" s="49"/>
      <c r="F16" s="49"/>
      <c r="G16" s="49"/>
      <c r="H16" s="49"/>
      <c r="I16" s="49"/>
      <c r="J16" s="49"/>
      <c r="K16" s="49"/>
    </row>
    <row r="17" spans="1:12" s="12" customFormat="1" ht="15.75">
      <c r="A17" s="49"/>
      <c r="B17" s="209" t="s">
        <v>237</v>
      </c>
      <c r="C17" s="210"/>
      <c r="D17" s="146"/>
      <c r="E17" s="130"/>
      <c r="F17" s="49"/>
      <c r="G17" s="49"/>
      <c r="H17" s="49"/>
      <c r="I17" s="49"/>
      <c r="J17" s="49"/>
      <c r="K17" s="49"/>
    </row>
    <row r="18" spans="1:12" s="51" customFormat="1" ht="18.75" customHeight="1">
      <c r="A18" s="155" t="s">
        <v>0</v>
      </c>
      <c r="B18" s="155" t="s">
        <v>238</v>
      </c>
      <c r="C18" s="155" t="s">
        <v>239</v>
      </c>
      <c r="D18" s="159" t="s">
        <v>240</v>
      </c>
      <c r="E18" s="155" t="s">
        <v>241</v>
      </c>
      <c r="F18" s="155" t="s">
        <v>242</v>
      </c>
      <c r="G18" s="153" t="s">
        <v>243</v>
      </c>
      <c r="H18" s="154"/>
      <c r="I18" s="154"/>
      <c r="J18" s="155" t="s">
        <v>244</v>
      </c>
      <c r="K18" s="155" t="s">
        <v>245</v>
      </c>
      <c r="L18" s="155" t="s">
        <v>246</v>
      </c>
    </row>
    <row r="19" spans="1:12" s="51" customFormat="1" ht="39" customHeight="1">
      <c r="A19" s="155"/>
      <c r="B19" s="155"/>
      <c r="C19" s="155"/>
      <c r="D19" s="160"/>
      <c r="E19" s="155"/>
      <c r="F19" s="155"/>
      <c r="G19" s="63" t="s">
        <v>247</v>
      </c>
      <c r="H19" s="64" t="s">
        <v>248</v>
      </c>
      <c r="I19" s="118" t="s">
        <v>249</v>
      </c>
      <c r="J19" s="155"/>
      <c r="K19" s="155"/>
      <c r="L19" s="155"/>
    </row>
    <row r="20" spans="1:12" s="51" customFormat="1" ht="15" customHeight="1">
      <c r="A20" s="118">
        <v>1</v>
      </c>
      <c r="B20" s="118">
        <v>2</v>
      </c>
      <c r="C20" s="118">
        <v>3</v>
      </c>
      <c r="D20" s="118">
        <v>4</v>
      </c>
      <c r="E20" s="118">
        <v>5</v>
      </c>
      <c r="F20" s="118">
        <v>6</v>
      </c>
      <c r="G20" s="118">
        <v>7</v>
      </c>
      <c r="H20" s="118">
        <v>8</v>
      </c>
      <c r="I20" s="118">
        <v>9</v>
      </c>
      <c r="J20" s="118">
        <v>10</v>
      </c>
      <c r="K20" s="118">
        <v>11</v>
      </c>
      <c r="L20" s="118">
        <v>12</v>
      </c>
    </row>
    <row r="21" spans="1:12" s="14" customFormat="1" ht="15" customHeight="1">
      <c r="A21" s="15"/>
      <c r="B21" s="66" t="s">
        <v>250</v>
      </c>
      <c r="C21" s="67"/>
      <c r="D21" s="67"/>
      <c r="E21" s="67"/>
      <c r="F21" s="67"/>
      <c r="G21" s="67"/>
      <c r="H21" s="67"/>
      <c r="I21" s="67"/>
      <c r="J21" s="67"/>
      <c r="K21" s="68"/>
      <c r="L21" s="69"/>
    </row>
    <row r="22" spans="1:12" s="14" customFormat="1" ht="15" customHeight="1">
      <c r="A22" s="15"/>
      <c r="B22" s="66" t="s">
        <v>251</v>
      </c>
      <c r="C22" s="67"/>
      <c r="D22" s="67"/>
      <c r="E22" s="67"/>
      <c r="F22" s="67"/>
      <c r="G22" s="67"/>
      <c r="H22" s="67"/>
      <c r="I22" s="67"/>
      <c r="J22" s="67"/>
      <c r="K22" s="68"/>
      <c r="L22" s="69"/>
    </row>
    <row r="23" spans="1:12" s="14" customFormat="1" ht="15" customHeight="1">
      <c r="A23" s="15"/>
      <c r="B23" s="70" t="s">
        <v>252</v>
      </c>
      <c r="C23" s="67"/>
      <c r="D23" s="67"/>
      <c r="E23" s="67"/>
      <c r="F23" s="67"/>
      <c r="G23" s="67"/>
      <c r="H23" s="67"/>
      <c r="I23" s="67"/>
      <c r="J23" s="67"/>
      <c r="K23" s="68"/>
      <c r="L23" s="69"/>
    </row>
    <row r="24" spans="1:12" s="14" customFormat="1" ht="15" customHeight="1">
      <c r="A24" s="15"/>
      <c r="B24" s="156" t="s">
        <v>253</v>
      </c>
      <c r="C24" s="157"/>
      <c r="D24" s="157"/>
      <c r="E24" s="157"/>
      <c r="F24" s="157"/>
      <c r="G24" s="157"/>
      <c r="H24" s="157"/>
      <c r="I24" s="157"/>
      <c r="J24" s="157"/>
      <c r="K24" s="158"/>
      <c r="L24" s="69"/>
    </row>
    <row r="25" spans="1:12" s="14" customFormat="1" ht="78" customHeight="1">
      <c r="A25" s="126">
        <v>1</v>
      </c>
      <c r="B25" s="15" t="s">
        <v>254</v>
      </c>
      <c r="C25" s="126" t="s">
        <v>1</v>
      </c>
      <c r="D25" s="126" t="s">
        <v>255</v>
      </c>
      <c r="E25" s="126" t="s">
        <v>256</v>
      </c>
      <c r="F25" s="126" t="s">
        <v>578</v>
      </c>
      <c r="G25" s="17">
        <v>104.9</v>
      </c>
      <c r="H25" s="17">
        <v>104.9</v>
      </c>
      <c r="I25" s="17">
        <f>457093607/365927188*100</f>
        <v>124.91381400170792</v>
      </c>
      <c r="J25" s="126"/>
      <c r="K25" s="15"/>
      <c r="L25" s="15" t="s">
        <v>257</v>
      </c>
    </row>
    <row r="26" spans="1:12" s="14" customFormat="1" ht="15" customHeight="1">
      <c r="A26" s="15"/>
      <c r="B26" s="20" t="s">
        <v>258</v>
      </c>
      <c r="C26" s="15"/>
      <c r="D26" s="15"/>
      <c r="E26" s="15"/>
      <c r="F26" s="15"/>
      <c r="G26" s="15"/>
      <c r="H26" s="126"/>
      <c r="I26" s="126"/>
      <c r="J26" s="126"/>
      <c r="K26" s="15"/>
      <c r="L26" s="69"/>
    </row>
    <row r="27" spans="1:12" s="14" customFormat="1" ht="29.25" customHeight="1">
      <c r="A27" s="15"/>
      <c r="B27" s="21" t="s">
        <v>259</v>
      </c>
      <c r="C27" s="15"/>
      <c r="D27" s="15"/>
      <c r="E27" s="15"/>
      <c r="F27" s="15"/>
      <c r="G27" s="15"/>
      <c r="H27" s="126"/>
      <c r="I27" s="126"/>
      <c r="J27" s="126"/>
      <c r="K27" s="15"/>
      <c r="L27" s="69"/>
    </row>
    <row r="28" spans="1:12" s="51" customFormat="1" ht="63.75">
      <c r="A28" s="128" t="s">
        <v>4</v>
      </c>
      <c r="B28" s="129" t="s">
        <v>260</v>
      </c>
      <c r="C28" s="126" t="s">
        <v>261</v>
      </c>
      <c r="D28" s="23" t="s">
        <v>262</v>
      </c>
      <c r="E28" s="126"/>
      <c r="F28" s="126" t="s">
        <v>579</v>
      </c>
      <c r="G28" s="17">
        <v>11200</v>
      </c>
      <c r="H28" s="17">
        <v>11200</v>
      </c>
      <c r="I28" s="17">
        <v>11200</v>
      </c>
      <c r="J28" s="126" t="s">
        <v>263</v>
      </c>
      <c r="K28" s="15"/>
      <c r="L28" s="15" t="s">
        <v>264</v>
      </c>
    </row>
    <row r="29" spans="1:12" s="51" customFormat="1" ht="63.75">
      <c r="A29" s="128" t="s">
        <v>5</v>
      </c>
      <c r="B29" s="22" t="s">
        <v>265</v>
      </c>
      <c r="C29" s="126" t="s">
        <v>261</v>
      </c>
      <c r="D29" s="23" t="s">
        <v>262</v>
      </c>
      <c r="E29" s="126"/>
      <c r="F29" s="126" t="s">
        <v>579</v>
      </c>
      <c r="G29" s="17">
        <v>2300</v>
      </c>
      <c r="H29" s="17">
        <v>2300</v>
      </c>
      <c r="I29" s="17">
        <v>2300</v>
      </c>
      <c r="J29" s="126" t="s">
        <v>263</v>
      </c>
      <c r="K29" s="15"/>
      <c r="L29" s="15" t="s">
        <v>266</v>
      </c>
    </row>
    <row r="30" spans="1:12" s="51" customFormat="1" ht="123.75" customHeight="1">
      <c r="A30" s="128" t="s">
        <v>196</v>
      </c>
      <c r="B30" s="22" t="s">
        <v>267</v>
      </c>
      <c r="C30" s="126" t="s">
        <v>261</v>
      </c>
      <c r="D30" s="23" t="s">
        <v>262</v>
      </c>
      <c r="E30" s="126"/>
      <c r="F30" s="126" t="s">
        <v>579</v>
      </c>
      <c r="G30" s="17">
        <v>4000</v>
      </c>
      <c r="H30" s="17">
        <v>4000</v>
      </c>
      <c r="I30" s="17">
        <v>0</v>
      </c>
      <c r="J30" s="126" t="s">
        <v>263</v>
      </c>
      <c r="K30" s="15"/>
      <c r="L30" s="15" t="s">
        <v>268</v>
      </c>
    </row>
    <row r="31" spans="1:12" s="53" customFormat="1" ht="15" customHeight="1">
      <c r="A31" s="37"/>
      <c r="B31" s="20" t="s">
        <v>269</v>
      </c>
      <c r="C31" s="159" t="s">
        <v>261</v>
      </c>
      <c r="D31" s="118"/>
      <c r="E31" s="118"/>
      <c r="F31" s="20"/>
      <c r="G31" s="24">
        <f>SUM(G28:G30)</f>
        <v>17500</v>
      </c>
      <c r="H31" s="24">
        <f>SUM(H28:H30)</f>
        <v>17500</v>
      </c>
      <c r="I31" s="24">
        <f>SUM(I28:I30)</f>
        <v>13500</v>
      </c>
      <c r="J31" s="20"/>
      <c r="K31" s="20"/>
      <c r="L31" s="73"/>
    </row>
    <row r="32" spans="1:12" s="53" customFormat="1" ht="12.75">
      <c r="A32" s="37"/>
      <c r="B32" s="20" t="s">
        <v>270</v>
      </c>
      <c r="C32" s="160"/>
      <c r="D32" s="118"/>
      <c r="E32" s="118"/>
      <c r="F32" s="20"/>
      <c r="G32" s="24">
        <f>G31</f>
        <v>17500</v>
      </c>
      <c r="H32" s="24">
        <f>H31</f>
        <v>17500</v>
      </c>
      <c r="I32" s="24">
        <f>I31</f>
        <v>13500</v>
      </c>
      <c r="J32" s="20"/>
      <c r="K32" s="20"/>
      <c r="L32" s="73"/>
    </row>
    <row r="33" spans="1:12" s="25" customFormat="1" ht="15" customHeight="1">
      <c r="A33" s="153"/>
      <c r="B33" s="154"/>
      <c r="C33" s="154"/>
      <c r="D33" s="154"/>
      <c r="E33" s="154"/>
      <c r="F33" s="154"/>
      <c r="G33" s="154"/>
      <c r="H33" s="154"/>
      <c r="I33" s="154"/>
      <c r="J33" s="154"/>
      <c r="K33" s="161"/>
      <c r="L33" s="74"/>
    </row>
    <row r="34" spans="1:12" s="14" customFormat="1" ht="15" customHeight="1">
      <c r="A34" s="15"/>
      <c r="B34" s="70" t="s">
        <v>271</v>
      </c>
      <c r="C34" s="71"/>
      <c r="D34" s="71"/>
      <c r="E34" s="71"/>
      <c r="F34" s="71"/>
      <c r="G34" s="71"/>
      <c r="H34" s="71"/>
      <c r="I34" s="71"/>
      <c r="J34" s="71"/>
      <c r="K34" s="72"/>
      <c r="L34" s="69"/>
    </row>
    <row r="35" spans="1:12" s="14" customFormat="1" ht="15" customHeight="1">
      <c r="A35" s="15"/>
      <c r="B35" s="70" t="s">
        <v>272</v>
      </c>
      <c r="C35" s="67"/>
      <c r="D35" s="67"/>
      <c r="E35" s="67"/>
      <c r="F35" s="67"/>
      <c r="G35" s="67"/>
      <c r="H35" s="67"/>
      <c r="I35" s="67"/>
      <c r="J35" s="67"/>
      <c r="K35" s="68"/>
      <c r="L35" s="69"/>
    </row>
    <row r="36" spans="1:12" s="14" customFormat="1" ht="15" customHeight="1">
      <c r="A36" s="15"/>
      <c r="B36" s="156" t="s">
        <v>273</v>
      </c>
      <c r="C36" s="157"/>
      <c r="D36" s="157"/>
      <c r="E36" s="157"/>
      <c r="F36" s="157"/>
      <c r="G36" s="157"/>
      <c r="H36" s="157"/>
      <c r="I36" s="157"/>
      <c r="J36" s="157"/>
      <c r="K36" s="158"/>
      <c r="L36" s="69"/>
    </row>
    <row r="37" spans="1:12" s="14" customFormat="1" ht="76.5">
      <c r="A37" s="126">
        <v>2</v>
      </c>
      <c r="B37" s="15" t="s">
        <v>274</v>
      </c>
      <c r="C37" s="126" t="s">
        <v>568</v>
      </c>
      <c r="D37" s="126" t="s">
        <v>255</v>
      </c>
      <c r="E37" s="126" t="s">
        <v>256</v>
      </c>
      <c r="F37" s="126" t="s">
        <v>578</v>
      </c>
      <c r="G37" s="17">
        <v>19.2</v>
      </c>
      <c r="H37" s="17">
        <v>19.2</v>
      </c>
      <c r="I37" s="17">
        <v>29.7</v>
      </c>
      <c r="J37" s="126"/>
      <c r="K37" s="15"/>
      <c r="L37" s="15" t="s">
        <v>275</v>
      </c>
    </row>
    <row r="38" spans="1:12" s="14" customFormat="1" ht="15" customHeight="1">
      <c r="A38" s="15"/>
      <c r="B38" s="156" t="s">
        <v>258</v>
      </c>
      <c r="C38" s="157"/>
      <c r="D38" s="157"/>
      <c r="E38" s="157"/>
      <c r="F38" s="158"/>
      <c r="G38" s="15"/>
      <c r="H38" s="126"/>
      <c r="I38" s="126"/>
      <c r="J38" s="15"/>
      <c r="K38" s="15"/>
      <c r="L38" s="69"/>
    </row>
    <row r="39" spans="1:12" s="51" customFormat="1" ht="140.25">
      <c r="A39" s="128" t="s">
        <v>6</v>
      </c>
      <c r="B39" s="22" t="s">
        <v>276</v>
      </c>
      <c r="C39" s="19"/>
      <c r="D39" s="126" t="s">
        <v>577</v>
      </c>
      <c r="E39" s="126"/>
      <c r="F39" s="126"/>
      <c r="G39" s="162" t="s">
        <v>588</v>
      </c>
      <c r="H39" s="163"/>
      <c r="I39" s="164"/>
      <c r="J39" s="126"/>
      <c r="K39" s="15"/>
      <c r="L39" s="15" t="s">
        <v>590</v>
      </c>
    </row>
    <row r="40" spans="1:12" s="51" customFormat="1" ht="210.75" customHeight="1">
      <c r="A40" s="128" t="s">
        <v>7</v>
      </c>
      <c r="B40" s="22" t="s">
        <v>420</v>
      </c>
      <c r="C40" s="19"/>
      <c r="D40" s="126" t="s">
        <v>577</v>
      </c>
      <c r="E40" s="126"/>
      <c r="F40" s="126"/>
      <c r="G40" s="162" t="s">
        <v>588</v>
      </c>
      <c r="H40" s="163"/>
      <c r="I40" s="164"/>
      <c r="J40" s="126"/>
      <c r="K40" s="15"/>
      <c r="L40" s="15" t="s">
        <v>591</v>
      </c>
    </row>
    <row r="41" spans="1:12" s="51" customFormat="1" ht="25.5">
      <c r="A41" s="19"/>
      <c r="B41" s="21" t="s">
        <v>259</v>
      </c>
      <c r="C41" s="19"/>
      <c r="D41" s="19"/>
      <c r="E41" s="19"/>
      <c r="F41" s="19"/>
      <c r="G41" s="19"/>
      <c r="H41" s="18"/>
      <c r="I41" s="18"/>
      <c r="J41" s="19"/>
      <c r="K41" s="16"/>
      <c r="L41" s="65"/>
    </row>
    <row r="42" spans="1:12" s="51" customFormat="1" ht="63.75">
      <c r="A42" s="128" t="s">
        <v>8</v>
      </c>
      <c r="B42" s="26" t="s">
        <v>277</v>
      </c>
      <c r="C42" s="126" t="s">
        <v>261</v>
      </c>
      <c r="D42" s="126" t="s">
        <v>262</v>
      </c>
      <c r="E42" s="19"/>
      <c r="F42" s="126" t="s">
        <v>579</v>
      </c>
      <c r="G42" s="27">
        <v>5051.3999999999996</v>
      </c>
      <c r="H42" s="27">
        <v>5051.3999999999996</v>
      </c>
      <c r="I42" s="108">
        <v>5051.3999999999996</v>
      </c>
      <c r="J42" s="126" t="s">
        <v>263</v>
      </c>
      <c r="K42" s="15"/>
      <c r="L42" s="15" t="s">
        <v>592</v>
      </c>
    </row>
    <row r="43" spans="1:12" s="51" customFormat="1" ht="63.75">
      <c r="A43" s="128" t="s">
        <v>9</v>
      </c>
      <c r="B43" s="129" t="s">
        <v>278</v>
      </c>
      <c r="C43" s="126" t="s">
        <v>261</v>
      </c>
      <c r="D43" s="23" t="s">
        <v>262</v>
      </c>
      <c r="E43" s="19"/>
      <c r="F43" s="126" t="s">
        <v>579</v>
      </c>
      <c r="G43" s="126"/>
      <c r="H43" s="17"/>
      <c r="I43" s="17"/>
      <c r="J43" s="126" t="s">
        <v>263</v>
      </c>
      <c r="K43" s="15"/>
      <c r="L43" s="15" t="s">
        <v>593</v>
      </c>
    </row>
    <row r="44" spans="1:12" s="51" customFormat="1" ht="63.75">
      <c r="A44" s="128" t="s">
        <v>10</v>
      </c>
      <c r="B44" s="22" t="s">
        <v>279</v>
      </c>
      <c r="C44" s="126" t="s">
        <v>261</v>
      </c>
      <c r="D44" s="23" t="s">
        <v>262</v>
      </c>
      <c r="E44" s="19"/>
      <c r="F44" s="126" t="s">
        <v>579</v>
      </c>
      <c r="G44" s="126"/>
      <c r="H44" s="17"/>
      <c r="I44" s="17"/>
      <c r="J44" s="126" t="s">
        <v>263</v>
      </c>
      <c r="K44" s="15"/>
      <c r="L44" s="15" t="s">
        <v>266</v>
      </c>
    </row>
    <row r="45" spans="1:12" s="51" customFormat="1" ht="146.25" customHeight="1">
      <c r="A45" s="128" t="s">
        <v>11</v>
      </c>
      <c r="B45" s="22" t="s">
        <v>280</v>
      </c>
      <c r="C45" s="126" t="s">
        <v>261</v>
      </c>
      <c r="D45" s="23" t="s">
        <v>262</v>
      </c>
      <c r="E45" s="19"/>
      <c r="F45" s="110" t="s">
        <v>579</v>
      </c>
      <c r="G45" s="17">
        <v>94000</v>
      </c>
      <c r="H45" s="17">
        <v>94000</v>
      </c>
      <c r="I45" s="17">
        <v>0</v>
      </c>
      <c r="J45" s="126" t="s">
        <v>263</v>
      </c>
      <c r="K45" s="15"/>
      <c r="L45" s="15" t="s">
        <v>594</v>
      </c>
    </row>
    <row r="46" spans="1:12" s="51" customFormat="1" ht="121.5" customHeight="1">
      <c r="A46" s="128" t="s">
        <v>12</v>
      </c>
      <c r="B46" s="22" t="s">
        <v>281</v>
      </c>
      <c r="C46" s="126" t="s">
        <v>261</v>
      </c>
      <c r="D46" s="23" t="s">
        <v>262</v>
      </c>
      <c r="E46" s="19"/>
      <c r="F46" s="126" t="s">
        <v>579</v>
      </c>
      <c r="G46" s="126"/>
      <c r="H46" s="17"/>
      <c r="I46" s="17"/>
      <c r="J46" s="126" t="s">
        <v>263</v>
      </c>
      <c r="K46" s="15"/>
      <c r="L46" s="15" t="s">
        <v>595</v>
      </c>
    </row>
    <row r="47" spans="1:12" s="51" customFormat="1" ht="81.75" customHeight="1">
      <c r="A47" s="128" t="s">
        <v>13</v>
      </c>
      <c r="B47" s="22" t="s">
        <v>282</v>
      </c>
      <c r="C47" s="126" t="s">
        <v>261</v>
      </c>
      <c r="D47" s="23" t="s">
        <v>262</v>
      </c>
      <c r="E47" s="126"/>
      <c r="F47" s="126" t="s">
        <v>581</v>
      </c>
      <c r="G47" s="110"/>
      <c r="H47" s="76"/>
      <c r="I47" s="76"/>
      <c r="J47" s="110" t="s">
        <v>263</v>
      </c>
      <c r="K47" s="77"/>
      <c r="L47" s="15" t="s">
        <v>596</v>
      </c>
    </row>
    <row r="48" spans="1:12" s="51" customFormat="1" ht="63.75">
      <c r="A48" s="128" t="s">
        <v>14</v>
      </c>
      <c r="B48" s="129" t="s">
        <v>283</v>
      </c>
      <c r="C48" s="126" t="s">
        <v>261</v>
      </c>
      <c r="D48" s="23" t="s">
        <v>262</v>
      </c>
      <c r="E48" s="126"/>
      <c r="F48" s="126" t="s">
        <v>581</v>
      </c>
      <c r="G48" s="126"/>
      <c r="H48" s="17"/>
      <c r="I48" s="17"/>
      <c r="J48" s="126" t="s">
        <v>263</v>
      </c>
      <c r="K48" s="15"/>
      <c r="L48" s="15" t="s">
        <v>597</v>
      </c>
    </row>
    <row r="49" spans="1:12" s="51" customFormat="1" ht="63.75">
      <c r="A49" s="128" t="s">
        <v>15</v>
      </c>
      <c r="B49" s="129" t="s">
        <v>284</v>
      </c>
      <c r="C49" s="126" t="s">
        <v>261</v>
      </c>
      <c r="D49" s="23" t="s">
        <v>262</v>
      </c>
      <c r="E49" s="126"/>
      <c r="F49" s="126" t="s">
        <v>581</v>
      </c>
      <c r="G49" s="126"/>
      <c r="H49" s="17"/>
      <c r="I49" s="17"/>
      <c r="J49" s="126" t="s">
        <v>263</v>
      </c>
      <c r="K49" s="15"/>
      <c r="L49" s="15" t="s">
        <v>593</v>
      </c>
    </row>
    <row r="50" spans="1:12" s="51" customFormat="1" ht="12.75">
      <c r="A50" s="165"/>
      <c r="B50" s="21" t="s">
        <v>285</v>
      </c>
      <c r="C50" s="165"/>
      <c r="D50" s="109"/>
      <c r="E50" s="109"/>
      <c r="F50" s="165"/>
      <c r="G50" s="29">
        <f t="shared" ref="G50:I50" si="0">SUM(G51:G52)</f>
        <v>1337.7470000000001</v>
      </c>
      <c r="H50" s="29">
        <f t="shared" si="0"/>
        <v>1123.4648</v>
      </c>
      <c r="I50" s="29">
        <f t="shared" si="0"/>
        <v>1123.46479</v>
      </c>
      <c r="J50" s="126"/>
      <c r="K50" s="15"/>
      <c r="L50" s="65"/>
    </row>
    <row r="51" spans="1:12" s="51" customFormat="1" ht="12.75">
      <c r="A51" s="166"/>
      <c r="B51" s="168" t="s">
        <v>286</v>
      </c>
      <c r="C51" s="166"/>
      <c r="D51" s="117"/>
      <c r="E51" s="117"/>
      <c r="F51" s="166"/>
      <c r="G51" s="29">
        <f t="shared" ref="G51:I51" si="1">G53+G55+G57</f>
        <v>419.66199999999998</v>
      </c>
      <c r="H51" s="29">
        <f t="shared" si="1"/>
        <v>311.08679999999998</v>
      </c>
      <c r="I51" s="29">
        <f t="shared" si="1"/>
        <v>311.08679000000001</v>
      </c>
      <c r="J51" s="120" t="s">
        <v>16</v>
      </c>
      <c r="K51" s="120">
        <v>467004028</v>
      </c>
      <c r="L51" s="65"/>
    </row>
    <row r="52" spans="1:12" s="51" customFormat="1" ht="12.75">
      <c r="A52" s="167"/>
      <c r="B52" s="169"/>
      <c r="C52" s="167"/>
      <c r="D52" s="110"/>
      <c r="E52" s="110"/>
      <c r="F52" s="167"/>
      <c r="G52" s="29">
        <f t="shared" ref="G52:I52" si="2">G54+G56</f>
        <v>918.08500000000004</v>
      </c>
      <c r="H52" s="29">
        <f t="shared" si="2"/>
        <v>812.37800000000004</v>
      </c>
      <c r="I52" s="29">
        <f t="shared" si="2"/>
        <v>812.37800000000004</v>
      </c>
      <c r="J52" s="120" t="s">
        <v>421</v>
      </c>
      <c r="K52" s="120">
        <v>458029032</v>
      </c>
      <c r="L52" s="65"/>
    </row>
    <row r="53" spans="1:12" s="51" customFormat="1" ht="38.25">
      <c r="A53" s="128" t="s">
        <v>17</v>
      </c>
      <c r="B53" s="15" t="s">
        <v>295</v>
      </c>
      <c r="C53" s="126" t="s">
        <v>261</v>
      </c>
      <c r="D53" s="126" t="s">
        <v>262</v>
      </c>
      <c r="E53" s="126" t="s">
        <v>303</v>
      </c>
      <c r="F53" s="126" t="s">
        <v>579</v>
      </c>
      <c r="G53" s="17">
        <v>256.54199999999997</v>
      </c>
      <c r="H53" s="32">
        <v>220.8228</v>
      </c>
      <c r="I53" s="32">
        <v>220.82279</v>
      </c>
      <c r="J53" s="129" t="s">
        <v>16</v>
      </c>
      <c r="K53" s="129">
        <v>467004028</v>
      </c>
      <c r="L53" s="16"/>
    </row>
    <row r="54" spans="1:12" s="51" customFormat="1" ht="31.5" customHeight="1">
      <c r="A54" s="170" t="s">
        <v>18</v>
      </c>
      <c r="B54" s="172" t="s">
        <v>296</v>
      </c>
      <c r="C54" s="165" t="s">
        <v>261</v>
      </c>
      <c r="D54" s="165" t="s">
        <v>262</v>
      </c>
      <c r="E54" s="165" t="s">
        <v>304</v>
      </c>
      <c r="F54" s="174" t="s">
        <v>581</v>
      </c>
      <c r="G54" s="17">
        <v>812.37800000000004</v>
      </c>
      <c r="H54" s="17">
        <v>812.37800000000004</v>
      </c>
      <c r="I54" s="17">
        <v>812.37800000000004</v>
      </c>
      <c r="J54" s="129" t="s">
        <v>421</v>
      </c>
      <c r="K54" s="129">
        <v>458029032</v>
      </c>
      <c r="L54" s="16"/>
    </row>
    <row r="55" spans="1:12" s="51" customFormat="1" ht="22.5" customHeight="1">
      <c r="A55" s="171"/>
      <c r="B55" s="173"/>
      <c r="C55" s="167"/>
      <c r="D55" s="167"/>
      <c r="E55" s="166"/>
      <c r="F55" s="174"/>
      <c r="G55" s="17">
        <v>90.263999999999996</v>
      </c>
      <c r="H55" s="17">
        <v>90.263999999999996</v>
      </c>
      <c r="I55" s="17">
        <v>90.263999999999996</v>
      </c>
      <c r="J55" s="129" t="s">
        <v>16</v>
      </c>
      <c r="K55" s="129">
        <v>458029028</v>
      </c>
      <c r="L55" s="15"/>
    </row>
    <row r="56" spans="1:12" s="51" customFormat="1" ht="33" customHeight="1">
      <c r="A56" s="170" t="s">
        <v>19</v>
      </c>
      <c r="B56" s="172" t="s">
        <v>297</v>
      </c>
      <c r="C56" s="165" t="s">
        <v>261</v>
      </c>
      <c r="D56" s="165" t="s">
        <v>262</v>
      </c>
      <c r="E56" s="166"/>
      <c r="F56" s="174">
        <v>2021</v>
      </c>
      <c r="G56" s="17">
        <v>105.70699999999999</v>
      </c>
      <c r="H56" s="17">
        <v>0</v>
      </c>
      <c r="I56" s="18"/>
      <c r="J56" s="129" t="s">
        <v>421</v>
      </c>
      <c r="K56" s="129">
        <v>458029032</v>
      </c>
      <c r="L56" s="16"/>
    </row>
    <row r="57" spans="1:12" s="51" customFormat="1" ht="35.25" customHeight="1">
      <c r="A57" s="171"/>
      <c r="B57" s="173"/>
      <c r="C57" s="167"/>
      <c r="D57" s="167"/>
      <c r="E57" s="166"/>
      <c r="F57" s="174"/>
      <c r="G57" s="17">
        <v>72.855999999999995</v>
      </c>
      <c r="H57" s="17">
        <v>0</v>
      </c>
      <c r="I57" s="18"/>
      <c r="J57" s="129" t="s">
        <v>16</v>
      </c>
      <c r="K57" s="129">
        <v>458029028</v>
      </c>
      <c r="L57" s="16"/>
    </row>
    <row r="58" spans="1:12" s="51" customFormat="1" ht="36.75" customHeight="1">
      <c r="A58" s="170" t="s">
        <v>19</v>
      </c>
      <c r="B58" s="172" t="s">
        <v>297</v>
      </c>
      <c r="C58" s="165" t="s">
        <v>261</v>
      </c>
      <c r="D58" s="165" t="s">
        <v>262</v>
      </c>
      <c r="E58" s="166"/>
      <c r="F58" s="174">
        <v>2022</v>
      </c>
      <c r="G58" s="17">
        <v>0</v>
      </c>
      <c r="H58" s="17">
        <v>105.70699999999999</v>
      </c>
      <c r="I58" s="17">
        <v>85.86</v>
      </c>
      <c r="J58" s="129" t="s">
        <v>421</v>
      </c>
      <c r="K58" s="129">
        <v>458065032</v>
      </c>
      <c r="L58" s="16"/>
    </row>
    <row r="59" spans="1:12" s="51" customFormat="1" ht="30" customHeight="1">
      <c r="A59" s="171"/>
      <c r="B59" s="173"/>
      <c r="C59" s="167"/>
      <c r="D59" s="167"/>
      <c r="E59" s="167"/>
      <c r="F59" s="174"/>
      <c r="G59" s="17">
        <v>0</v>
      </c>
      <c r="H59" s="17">
        <v>22.856000000000002</v>
      </c>
      <c r="I59" s="17">
        <v>22.856000000000002</v>
      </c>
      <c r="J59" s="129" t="s">
        <v>16</v>
      </c>
      <c r="K59" s="129">
        <v>458065028</v>
      </c>
      <c r="L59" s="16"/>
    </row>
    <row r="60" spans="1:12" s="25" customFormat="1" ht="15" customHeight="1">
      <c r="A60" s="20"/>
      <c r="B60" s="20" t="s">
        <v>298</v>
      </c>
      <c r="C60" s="159" t="s">
        <v>261</v>
      </c>
      <c r="D60" s="121"/>
      <c r="E60" s="121"/>
      <c r="F60" s="20"/>
      <c r="G60" s="24">
        <f>SUM(G61:G63)</f>
        <v>100389.147</v>
      </c>
      <c r="H60" s="24">
        <f t="shared" ref="H60:I60" si="3">SUM(H61:H63)</f>
        <v>100303.4278</v>
      </c>
      <c r="I60" s="24">
        <f t="shared" si="3"/>
        <v>6283.58079</v>
      </c>
      <c r="J60" s="20"/>
      <c r="K60" s="20"/>
      <c r="L60" s="74"/>
    </row>
    <row r="61" spans="1:12" s="25" customFormat="1" ht="15" customHeight="1">
      <c r="A61" s="20"/>
      <c r="B61" s="20" t="s">
        <v>270</v>
      </c>
      <c r="C61" s="175"/>
      <c r="D61" s="122"/>
      <c r="E61" s="122"/>
      <c r="F61" s="20"/>
      <c r="G61" s="24">
        <f>SUM(G42:G49)</f>
        <v>99051.4</v>
      </c>
      <c r="H61" s="24">
        <f>SUM(H42:H49)</f>
        <v>99051.4</v>
      </c>
      <c r="I61" s="24">
        <f>SUM(I42:I49)</f>
        <v>5051.3999999999996</v>
      </c>
      <c r="J61" s="20"/>
      <c r="K61" s="20"/>
      <c r="L61" s="74"/>
    </row>
    <row r="62" spans="1:12" s="25" customFormat="1" ht="15" customHeight="1">
      <c r="A62" s="20"/>
      <c r="B62" s="20" t="s">
        <v>299</v>
      </c>
      <c r="C62" s="175"/>
      <c r="D62" s="122"/>
      <c r="E62" s="122"/>
      <c r="F62" s="20"/>
      <c r="G62" s="24">
        <f>G54+G56+G58</f>
        <v>918.08500000000004</v>
      </c>
      <c r="H62" s="24">
        <f t="shared" ref="H62:I62" si="4">H54+H56+H58</f>
        <v>918.08500000000004</v>
      </c>
      <c r="I62" s="24">
        <f t="shared" si="4"/>
        <v>898.23800000000006</v>
      </c>
      <c r="J62" s="20"/>
      <c r="K62" s="20"/>
      <c r="L62" s="74"/>
    </row>
    <row r="63" spans="1:12" s="14" customFormat="1" ht="15" customHeight="1">
      <c r="A63" s="15"/>
      <c r="B63" s="20" t="s">
        <v>300</v>
      </c>
      <c r="C63" s="160"/>
      <c r="D63" s="123"/>
      <c r="E63" s="123"/>
      <c r="F63" s="15"/>
      <c r="G63" s="24">
        <f>G53+G55+G57+G59</f>
        <v>419.66199999999998</v>
      </c>
      <c r="H63" s="24">
        <f t="shared" ref="H63:I63" si="5">H53+H55+H57+H59</f>
        <v>333.94279999999998</v>
      </c>
      <c r="I63" s="24">
        <f t="shared" si="5"/>
        <v>333.94279</v>
      </c>
      <c r="J63" s="15"/>
      <c r="K63" s="15"/>
      <c r="L63" s="69"/>
    </row>
    <row r="64" spans="1:12" s="14" customFormat="1" ht="15" customHeight="1">
      <c r="A64" s="176"/>
      <c r="B64" s="177"/>
      <c r="C64" s="177"/>
      <c r="D64" s="177"/>
      <c r="E64" s="177"/>
      <c r="F64" s="177"/>
      <c r="G64" s="177"/>
      <c r="H64" s="177"/>
      <c r="I64" s="177"/>
      <c r="J64" s="177"/>
      <c r="K64" s="178"/>
      <c r="L64" s="69"/>
    </row>
    <row r="65" spans="1:12" s="14" customFormat="1" ht="15" customHeight="1">
      <c r="A65" s="15"/>
      <c r="B65" s="70" t="s">
        <v>302</v>
      </c>
      <c r="C65" s="71"/>
      <c r="D65" s="71"/>
      <c r="E65" s="71"/>
      <c r="F65" s="71"/>
      <c r="G65" s="71"/>
      <c r="H65" s="71"/>
      <c r="I65" s="71"/>
      <c r="J65" s="71"/>
      <c r="K65" s="72"/>
      <c r="L65" s="69"/>
    </row>
    <row r="66" spans="1:12" s="14" customFormat="1" ht="15" customHeight="1">
      <c r="A66" s="15"/>
      <c r="B66" s="70" t="s">
        <v>272</v>
      </c>
      <c r="C66" s="71"/>
      <c r="D66" s="71"/>
      <c r="E66" s="71"/>
      <c r="F66" s="71"/>
      <c r="G66" s="71"/>
      <c r="H66" s="71"/>
      <c r="I66" s="71"/>
      <c r="J66" s="71"/>
      <c r="K66" s="72"/>
      <c r="L66" s="69"/>
    </row>
    <row r="67" spans="1:12" s="14" customFormat="1" ht="15" customHeight="1">
      <c r="A67" s="15"/>
      <c r="B67" s="156" t="s">
        <v>273</v>
      </c>
      <c r="C67" s="157"/>
      <c r="D67" s="157"/>
      <c r="E67" s="157"/>
      <c r="F67" s="157"/>
      <c r="G67" s="157"/>
      <c r="H67" s="157"/>
      <c r="I67" s="157"/>
      <c r="J67" s="157"/>
      <c r="K67" s="158"/>
      <c r="L67" s="69"/>
    </row>
    <row r="68" spans="1:12" s="51" customFormat="1" ht="76.5">
      <c r="A68" s="126">
        <v>3</v>
      </c>
      <c r="B68" s="15" t="s">
        <v>305</v>
      </c>
      <c r="C68" s="126" t="s">
        <v>1</v>
      </c>
      <c r="D68" s="126" t="s">
        <v>255</v>
      </c>
      <c r="E68" s="126" t="s">
        <v>256</v>
      </c>
      <c r="F68" s="126" t="s">
        <v>578</v>
      </c>
      <c r="G68" s="17">
        <v>101</v>
      </c>
      <c r="H68" s="17">
        <v>101</v>
      </c>
      <c r="I68" s="17">
        <v>165.5</v>
      </c>
      <c r="J68" s="19"/>
      <c r="K68" s="16"/>
      <c r="L68" s="15" t="s">
        <v>598</v>
      </c>
    </row>
    <row r="69" spans="1:12" s="51" customFormat="1" ht="76.5">
      <c r="A69" s="126">
        <v>4</v>
      </c>
      <c r="B69" s="15" t="s">
        <v>306</v>
      </c>
      <c r="C69" s="126" t="s">
        <v>1</v>
      </c>
      <c r="D69" s="126" t="s">
        <v>255</v>
      </c>
      <c r="E69" s="126" t="s">
        <v>256</v>
      </c>
      <c r="F69" s="126" t="s">
        <v>578</v>
      </c>
      <c r="G69" s="17">
        <v>102.5</v>
      </c>
      <c r="H69" s="17">
        <v>102.5</v>
      </c>
      <c r="I69" s="17">
        <v>94.5</v>
      </c>
      <c r="J69" s="19"/>
      <c r="K69" s="16"/>
      <c r="L69" s="15" t="s">
        <v>599</v>
      </c>
    </row>
    <row r="70" spans="1:12" s="51" customFormat="1" ht="15" customHeight="1">
      <c r="A70" s="15"/>
      <c r="B70" s="156" t="s">
        <v>258</v>
      </c>
      <c r="C70" s="157"/>
      <c r="D70" s="157"/>
      <c r="E70" s="157"/>
      <c r="F70" s="158"/>
      <c r="G70" s="16"/>
      <c r="H70" s="19"/>
      <c r="I70" s="19"/>
      <c r="J70" s="16"/>
      <c r="K70" s="16"/>
      <c r="L70" s="65"/>
    </row>
    <row r="71" spans="1:12" s="51" customFormat="1" ht="25.5">
      <c r="A71" s="109"/>
      <c r="B71" s="78" t="s">
        <v>259</v>
      </c>
      <c r="C71" s="109"/>
      <c r="D71" s="109"/>
      <c r="E71" s="109"/>
      <c r="F71" s="109"/>
      <c r="G71" s="124"/>
      <c r="H71" s="79"/>
      <c r="I71" s="79"/>
      <c r="J71" s="124"/>
      <c r="K71" s="38"/>
      <c r="L71" s="65"/>
    </row>
    <row r="72" spans="1:12" s="51" customFormat="1" ht="63.75">
      <c r="A72" s="128" t="s">
        <v>20</v>
      </c>
      <c r="B72" s="26" t="s">
        <v>277</v>
      </c>
      <c r="C72" s="126" t="s">
        <v>261</v>
      </c>
      <c r="D72" s="126" t="s">
        <v>262</v>
      </c>
      <c r="E72" s="126"/>
      <c r="F72" s="126" t="s">
        <v>579</v>
      </c>
      <c r="G72" s="75"/>
      <c r="H72" s="27"/>
      <c r="I72" s="28"/>
      <c r="J72" s="126" t="s">
        <v>263</v>
      </c>
      <c r="K72" s="15"/>
      <c r="L72" s="15" t="s">
        <v>600</v>
      </c>
    </row>
    <row r="73" spans="1:12" s="51" customFormat="1" ht="145.5" customHeight="1">
      <c r="A73" s="128" t="s">
        <v>21</v>
      </c>
      <c r="B73" s="22" t="s">
        <v>280</v>
      </c>
      <c r="C73" s="126" t="s">
        <v>261</v>
      </c>
      <c r="D73" s="23" t="s">
        <v>262</v>
      </c>
      <c r="E73" s="126"/>
      <c r="F73" s="126" t="s">
        <v>579</v>
      </c>
      <c r="G73" s="126"/>
      <c r="H73" s="17"/>
      <c r="I73" s="17"/>
      <c r="J73" s="126" t="s">
        <v>263</v>
      </c>
      <c r="K73" s="15"/>
      <c r="L73" s="15" t="s">
        <v>594</v>
      </c>
    </row>
    <row r="74" spans="1:12" s="25" customFormat="1" ht="15" customHeight="1">
      <c r="A74" s="80"/>
      <c r="B74" s="80" t="s">
        <v>307</v>
      </c>
      <c r="C74" s="175" t="s">
        <v>261</v>
      </c>
      <c r="D74" s="122"/>
      <c r="E74" s="122"/>
      <c r="F74" s="80"/>
      <c r="G74" s="81">
        <f>G75</f>
        <v>0</v>
      </c>
      <c r="H74" s="81">
        <f>H75</f>
        <v>0</v>
      </c>
      <c r="I74" s="81">
        <f>I75</f>
        <v>0</v>
      </c>
      <c r="J74" s="80"/>
      <c r="K74" s="80"/>
      <c r="L74" s="74"/>
    </row>
    <row r="75" spans="1:12" s="25" customFormat="1" ht="15" customHeight="1">
      <c r="A75" s="20"/>
      <c r="B75" s="20" t="s">
        <v>270</v>
      </c>
      <c r="C75" s="160"/>
      <c r="D75" s="123"/>
      <c r="E75" s="123"/>
      <c r="F75" s="20"/>
      <c r="G75" s="24">
        <f>SUM(G72:G73)</f>
        <v>0</v>
      </c>
      <c r="H75" s="24">
        <f>SUM(H72:H73)</f>
        <v>0</v>
      </c>
      <c r="I75" s="24">
        <f>SUM(I72:I73)</f>
        <v>0</v>
      </c>
      <c r="J75" s="20"/>
      <c r="K75" s="20"/>
      <c r="L75" s="74"/>
    </row>
    <row r="76" spans="1:12" s="14" customFormat="1" ht="12.75">
      <c r="A76" s="128"/>
      <c r="B76" s="22"/>
      <c r="C76" s="126"/>
      <c r="D76" s="126"/>
      <c r="E76" s="126"/>
      <c r="F76" s="126"/>
      <c r="G76" s="17"/>
      <c r="H76" s="17"/>
      <c r="I76" s="17"/>
      <c r="J76" s="126"/>
      <c r="K76" s="15"/>
      <c r="L76" s="69"/>
    </row>
    <row r="77" spans="1:12" s="25" customFormat="1" ht="15" customHeight="1">
      <c r="A77" s="20"/>
      <c r="B77" s="20" t="s">
        <v>308</v>
      </c>
      <c r="C77" s="159" t="s">
        <v>261</v>
      </c>
      <c r="D77" s="121"/>
      <c r="E77" s="121"/>
      <c r="F77" s="20"/>
      <c r="G77" s="24">
        <f t="shared" ref="G77:G78" si="6">G74+G60+G31</f>
        <v>117889.147</v>
      </c>
      <c r="H77" s="24">
        <f>H74+H60+H31</f>
        <v>117803.4278</v>
      </c>
      <c r="I77" s="24">
        <f>I74+I60+I31</f>
        <v>19783.58079</v>
      </c>
      <c r="J77" s="20"/>
      <c r="K77" s="20"/>
      <c r="L77" s="74"/>
    </row>
    <row r="78" spans="1:12" s="25" customFormat="1" ht="15" customHeight="1">
      <c r="A78" s="20"/>
      <c r="B78" s="20" t="s">
        <v>270</v>
      </c>
      <c r="C78" s="175"/>
      <c r="D78" s="122"/>
      <c r="E78" s="122"/>
      <c r="F78" s="20"/>
      <c r="G78" s="24">
        <f t="shared" si="6"/>
        <v>116551.4</v>
      </c>
      <c r="H78" s="24">
        <f>H75+H61+H32</f>
        <v>116551.4</v>
      </c>
      <c r="I78" s="24">
        <f>I75+I61+I32</f>
        <v>18551.400000000001</v>
      </c>
      <c r="J78" s="20"/>
      <c r="K78" s="20"/>
      <c r="L78" s="74"/>
    </row>
    <row r="79" spans="1:12" s="14" customFormat="1" ht="15" customHeight="1">
      <c r="A79" s="15"/>
      <c r="B79" s="20" t="s">
        <v>299</v>
      </c>
      <c r="C79" s="175"/>
      <c r="D79" s="122"/>
      <c r="E79" s="122"/>
      <c r="F79" s="15"/>
      <c r="G79" s="24">
        <f t="shared" ref="G79:I80" si="7">G62</f>
        <v>918.08500000000004</v>
      </c>
      <c r="H79" s="24">
        <f t="shared" si="7"/>
        <v>918.08500000000004</v>
      </c>
      <c r="I79" s="24">
        <f t="shared" si="7"/>
        <v>898.23800000000006</v>
      </c>
      <c r="J79" s="15"/>
      <c r="K79" s="15"/>
      <c r="L79" s="69"/>
    </row>
    <row r="80" spans="1:12" s="14" customFormat="1" ht="15" customHeight="1">
      <c r="A80" s="15"/>
      <c r="B80" s="20" t="s">
        <v>309</v>
      </c>
      <c r="C80" s="160"/>
      <c r="D80" s="123"/>
      <c r="E80" s="123"/>
      <c r="F80" s="15"/>
      <c r="G80" s="24">
        <f t="shared" si="7"/>
        <v>419.66199999999998</v>
      </c>
      <c r="H80" s="24">
        <f t="shared" si="7"/>
        <v>333.94279999999998</v>
      </c>
      <c r="I80" s="24">
        <f t="shared" si="7"/>
        <v>333.94279</v>
      </c>
      <c r="J80" s="15"/>
      <c r="K80" s="15"/>
      <c r="L80" s="69"/>
    </row>
    <row r="81" spans="1:12" s="14" customFormat="1" ht="15" customHeight="1">
      <c r="A81" s="176"/>
      <c r="B81" s="177"/>
      <c r="C81" s="177"/>
      <c r="D81" s="177"/>
      <c r="E81" s="177"/>
      <c r="F81" s="177"/>
      <c r="G81" s="177"/>
      <c r="H81" s="177"/>
      <c r="I81" s="177"/>
      <c r="J81" s="177"/>
      <c r="K81" s="178"/>
      <c r="L81" s="69"/>
    </row>
    <row r="82" spans="1:12" s="14" customFormat="1" ht="15" customHeight="1">
      <c r="A82" s="15"/>
      <c r="B82" s="82" t="s">
        <v>310</v>
      </c>
      <c r="C82" s="83"/>
      <c r="D82" s="83"/>
      <c r="E82" s="83"/>
      <c r="F82" s="83"/>
      <c r="G82" s="83"/>
      <c r="H82" s="83"/>
      <c r="I82" s="83"/>
      <c r="J82" s="83"/>
      <c r="K82" s="84"/>
      <c r="L82" s="69"/>
    </row>
    <row r="83" spans="1:12" s="14" customFormat="1" ht="15" customHeight="1">
      <c r="A83" s="15"/>
      <c r="B83" s="82" t="s">
        <v>311</v>
      </c>
      <c r="C83" s="83"/>
      <c r="D83" s="83"/>
      <c r="E83" s="83"/>
      <c r="F83" s="83"/>
      <c r="G83" s="83"/>
      <c r="H83" s="83"/>
      <c r="I83" s="83"/>
      <c r="J83" s="83"/>
      <c r="K83" s="84"/>
      <c r="L83" s="69"/>
    </row>
    <row r="84" spans="1:12" s="14" customFormat="1" ht="12.75">
      <c r="A84" s="15"/>
      <c r="B84" s="82" t="s">
        <v>314</v>
      </c>
      <c r="C84" s="83"/>
      <c r="D84" s="83"/>
      <c r="E84" s="83"/>
      <c r="F84" s="83"/>
      <c r="G84" s="83"/>
      <c r="H84" s="83"/>
      <c r="I84" s="83"/>
      <c r="J84" s="83"/>
      <c r="K84" s="84"/>
      <c r="L84" s="69"/>
    </row>
    <row r="85" spans="1:12" s="14" customFormat="1" ht="15" customHeight="1">
      <c r="A85" s="15"/>
      <c r="B85" s="156" t="s">
        <v>273</v>
      </c>
      <c r="C85" s="157"/>
      <c r="D85" s="157"/>
      <c r="E85" s="157"/>
      <c r="F85" s="157"/>
      <c r="G85" s="157"/>
      <c r="H85" s="157"/>
      <c r="I85" s="157"/>
      <c r="J85" s="157"/>
      <c r="K85" s="158"/>
      <c r="L85" s="69"/>
    </row>
    <row r="86" spans="1:12" s="14" customFormat="1" ht="69" customHeight="1">
      <c r="A86" s="126">
        <v>5</v>
      </c>
      <c r="B86" s="15" t="s">
        <v>312</v>
      </c>
      <c r="C86" s="126" t="s">
        <v>315</v>
      </c>
      <c r="D86" s="126" t="s">
        <v>255</v>
      </c>
      <c r="E86" s="126" t="s">
        <v>316</v>
      </c>
      <c r="F86" s="126" t="s">
        <v>578</v>
      </c>
      <c r="G86" s="119">
        <v>280400</v>
      </c>
      <c r="H86" s="119">
        <v>280400</v>
      </c>
      <c r="I86" s="119">
        <v>306115</v>
      </c>
      <c r="J86" s="15"/>
      <c r="K86" s="15"/>
      <c r="L86" s="15" t="s">
        <v>601</v>
      </c>
    </row>
    <row r="87" spans="1:12" s="25" customFormat="1" ht="15" customHeight="1">
      <c r="A87" s="20"/>
      <c r="B87" s="182" t="s">
        <v>258</v>
      </c>
      <c r="C87" s="182"/>
      <c r="D87" s="182"/>
      <c r="E87" s="182"/>
      <c r="F87" s="182"/>
      <c r="G87" s="20"/>
      <c r="H87" s="118"/>
      <c r="I87" s="118"/>
      <c r="J87" s="20"/>
      <c r="K87" s="20"/>
      <c r="L87" s="74"/>
    </row>
    <row r="88" spans="1:12" s="51" customFormat="1" ht="40.5">
      <c r="A88" s="165"/>
      <c r="B88" s="101" t="s">
        <v>313</v>
      </c>
      <c r="C88" s="159" t="s">
        <v>261</v>
      </c>
      <c r="D88" s="121"/>
      <c r="E88" s="121"/>
      <c r="F88" s="159"/>
      <c r="G88" s="24">
        <f t="shared" ref="G88:I88" si="8">SUM(G89:G92)</f>
        <v>8639.8748489999998</v>
      </c>
      <c r="H88" s="24">
        <f t="shared" si="8"/>
        <v>4416.4489000000003</v>
      </c>
      <c r="I88" s="24">
        <f t="shared" si="8"/>
        <v>3864.4892270000005</v>
      </c>
      <c r="J88" s="16"/>
      <c r="K88" s="16"/>
      <c r="L88" s="65"/>
    </row>
    <row r="89" spans="1:12" s="51" customFormat="1" ht="12.75">
      <c r="A89" s="166"/>
      <c r="B89" s="183" t="s">
        <v>287</v>
      </c>
      <c r="C89" s="175"/>
      <c r="D89" s="122"/>
      <c r="E89" s="122"/>
      <c r="F89" s="175"/>
      <c r="G89" s="24">
        <f>G104+G129+G197</f>
        <v>1044.5419999999999</v>
      </c>
      <c r="H89" s="24">
        <f t="shared" ref="H89:I89" si="9">H104+H129+H197</f>
        <v>1044.5419999999999</v>
      </c>
      <c r="I89" s="24">
        <f t="shared" si="9"/>
        <v>495.62510000000003</v>
      </c>
      <c r="J89" s="20" t="s">
        <v>421</v>
      </c>
      <c r="K89" s="20">
        <v>467003032</v>
      </c>
      <c r="L89" s="65"/>
    </row>
    <row r="90" spans="1:12" s="51" customFormat="1" ht="12.75">
      <c r="A90" s="166"/>
      <c r="B90" s="184"/>
      <c r="C90" s="175"/>
      <c r="D90" s="122"/>
      <c r="E90" s="122"/>
      <c r="F90" s="175"/>
      <c r="G90" s="24">
        <f>G95+G102+G120+G130+G196</f>
        <v>1362.0260490000003</v>
      </c>
      <c r="H90" s="24">
        <f t="shared" ref="H90:I90" si="10">H95+H102+H120+H130+H196</f>
        <v>472.62599999999998</v>
      </c>
      <c r="I90" s="24">
        <f t="shared" si="10"/>
        <v>470.02486700000003</v>
      </c>
      <c r="J90" s="20" t="s">
        <v>16</v>
      </c>
      <c r="K90" s="20">
        <v>467003028</v>
      </c>
      <c r="L90" s="65"/>
    </row>
    <row r="91" spans="1:12" s="51" customFormat="1" ht="12.75">
      <c r="A91" s="166"/>
      <c r="B91" s="184"/>
      <c r="C91" s="175"/>
      <c r="D91" s="122"/>
      <c r="E91" s="122"/>
      <c r="F91" s="175"/>
      <c r="G91" s="24">
        <f>G96+G103+G121+G131+G198</f>
        <v>6182.0547999999999</v>
      </c>
      <c r="H91" s="24">
        <f t="shared" ref="H91:I91" si="11">H96+H103+H121+H131+H198</f>
        <v>2871.6240000000003</v>
      </c>
      <c r="I91" s="24">
        <f t="shared" si="11"/>
        <v>2871.2030100000002</v>
      </c>
      <c r="J91" s="20" t="s">
        <v>16</v>
      </c>
      <c r="K91" s="20">
        <v>467003034</v>
      </c>
      <c r="L91" s="65"/>
    </row>
    <row r="92" spans="1:12" s="51" customFormat="1" ht="12.75">
      <c r="A92" s="167"/>
      <c r="B92" s="185"/>
      <c r="C92" s="160"/>
      <c r="D92" s="123"/>
      <c r="E92" s="123"/>
      <c r="F92" s="160"/>
      <c r="G92" s="24">
        <f>G97+G105+G122+G132+G199</f>
        <v>51.251999999999995</v>
      </c>
      <c r="H92" s="24">
        <f t="shared" ref="H92:I92" si="12">H97+H105+H122+H132+H199</f>
        <v>27.6569</v>
      </c>
      <c r="I92" s="24">
        <f t="shared" si="12"/>
        <v>27.63625</v>
      </c>
      <c r="J92" s="20" t="s">
        <v>424</v>
      </c>
      <c r="K92" s="20">
        <v>467003015</v>
      </c>
      <c r="L92" s="65"/>
    </row>
    <row r="93" spans="1:12" s="51" customFormat="1" ht="12.75">
      <c r="A93" s="38"/>
      <c r="B93" s="54"/>
      <c r="C93" s="31"/>
      <c r="D93" s="31"/>
      <c r="E93" s="31"/>
      <c r="F93" s="31"/>
      <c r="G93" s="19"/>
      <c r="H93" s="19"/>
      <c r="I93" s="19"/>
      <c r="J93" s="37"/>
      <c r="K93" s="37"/>
      <c r="L93" s="65"/>
    </row>
    <row r="94" spans="1:12" s="51" customFormat="1" ht="15" customHeight="1">
      <c r="A94" s="165"/>
      <c r="B94" s="98" t="s">
        <v>317</v>
      </c>
      <c r="C94" s="159" t="s">
        <v>261</v>
      </c>
      <c r="D94" s="159"/>
      <c r="E94" s="159"/>
      <c r="F94" s="159"/>
      <c r="G94" s="24">
        <f>SUM(G95:G97)</f>
        <v>913.45</v>
      </c>
      <c r="H94" s="24">
        <f t="shared" ref="H94:I94" si="13">SUM(H95:H97)</f>
        <v>353.48660000000001</v>
      </c>
      <c r="I94" s="24">
        <f t="shared" si="13"/>
        <v>353.48655000000002</v>
      </c>
      <c r="J94" s="16"/>
      <c r="K94" s="16"/>
      <c r="L94" s="65"/>
    </row>
    <row r="95" spans="1:12" s="51" customFormat="1" ht="15" customHeight="1">
      <c r="A95" s="166"/>
      <c r="B95" s="179" t="s">
        <v>288</v>
      </c>
      <c r="C95" s="175"/>
      <c r="D95" s="175"/>
      <c r="E95" s="175"/>
      <c r="F95" s="175"/>
      <c r="G95" s="24">
        <f t="shared" ref="G95:I97" si="14">G98</f>
        <v>94.710999999999999</v>
      </c>
      <c r="H95" s="24">
        <f t="shared" si="14"/>
        <v>28.4133</v>
      </c>
      <c r="I95" s="24">
        <f t="shared" si="14"/>
        <v>28.4133</v>
      </c>
      <c r="J95" s="20" t="s">
        <v>16</v>
      </c>
      <c r="K95" s="20">
        <v>467003028</v>
      </c>
      <c r="L95" s="65"/>
    </row>
    <row r="96" spans="1:12" s="51" customFormat="1" ht="15" customHeight="1">
      <c r="A96" s="166"/>
      <c r="B96" s="180"/>
      <c r="C96" s="175"/>
      <c r="D96" s="175"/>
      <c r="E96" s="175"/>
      <c r="F96" s="175"/>
      <c r="G96" s="24">
        <f t="shared" si="14"/>
        <v>818.73900000000003</v>
      </c>
      <c r="H96" s="24">
        <f t="shared" si="14"/>
        <v>324.09910000000002</v>
      </c>
      <c r="I96" s="24">
        <f t="shared" si="14"/>
        <v>324.09910000000002</v>
      </c>
      <c r="J96" s="20" t="s">
        <v>16</v>
      </c>
      <c r="K96" s="20">
        <v>467003034</v>
      </c>
      <c r="L96" s="65"/>
    </row>
    <row r="97" spans="1:12" s="51" customFormat="1" ht="15" customHeight="1">
      <c r="A97" s="167"/>
      <c r="B97" s="181"/>
      <c r="C97" s="160"/>
      <c r="D97" s="160"/>
      <c r="E97" s="160"/>
      <c r="F97" s="160"/>
      <c r="G97" s="24">
        <f>G100</f>
        <v>0</v>
      </c>
      <c r="H97" s="24">
        <f t="shared" si="14"/>
        <v>0.97419999999999995</v>
      </c>
      <c r="I97" s="24">
        <f t="shared" si="14"/>
        <v>0.97414999999999996</v>
      </c>
      <c r="J97" s="20" t="s">
        <v>424</v>
      </c>
      <c r="K97" s="20">
        <v>467003015</v>
      </c>
      <c r="L97" s="65"/>
    </row>
    <row r="98" spans="1:12" s="51" customFormat="1" ht="28.5" customHeight="1">
      <c r="A98" s="170" t="s">
        <v>22</v>
      </c>
      <c r="B98" s="172" t="s">
        <v>318</v>
      </c>
      <c r="C98" s="165" t="s">
        <v>261</v>
      </c>
      <c r="D98" s="165" t="s">
        <v>262</v>
      </c>
      <c r="E98" s="165" t="s">
        <v>303</v>
      </c>
      <c r="F98" s="165" t="s">
        <v>579</v>
      </c>
      <c r="G98" s="17">
        <v>94.710999999999999</v>
      </c>
      <c r="H98" s="17">
        <v>28.4133</v>
      </c>
      <c r="I98" s="17">
        <v>28.4133</v>
      </c>
      <c r="J98" s="15" t="s">
        <v>16</v>
      </c>
      <c r="K98" s="15">
        <v>467003028</v>
      </c>
      <c r="L98" s="65"/>
    </row>
    <row r="99" spans="1:12" s="51" customFormat="1" ht="12.75">
      <c r="A99" s="186"/>
      <c r="B99" s="187"/>
      <c r="C99" s="166"/>
      <c r="D99" s="166"/>
      <c r="E99" s="166"/>
      <c r="F99" s="166"/>
      <c r="G99" s="17">
        <v>818.73900000000003</v>
      </c>
      <c r="H99" s="17">
        <v>324.09910000000002</v>
      </c>
      <c r="I99" s="17">
        <v>324.09910000000002</v>
      </c>
      <c r="J99" s="15" t="s">
        <v>16</v>
      </c>
      <c r="K99" s="15">
        <v>467003034</v>
      </c>
      <c r="L99" s="65"/>
    </row>
    <row r="100" spans="1:12" s="51" customFormat="1" ht="18.75" customHeight="1">
      <c r="A100" s="171"/>
      <c r="B100" s="173"/>
      <c r="C100" s="167"/>
      <c r="D100" s="167"/>
      <c r="E100" s="167"/>
      <c r="F100" s="167"/>
      <c r="G100" s="17">
        <v>0</v>
      </c>
      <c r="H100" s="17">
        <v>0.97419999999999995</v>
      </c>
      <c r="I100" s="17">
        <v>0.97414999999999996</v>
      </c>
      <c r="J100" s="15" t="s">
        <v>424</v>
      </c>
      <c r="K100" s="15">
        <v>467003015</v>
      </c>
      <c r="L100" s="65"/>
    </row>
    <row r="101" spans="1:12" s="51" customFormat="1" ht="15" customHeight="1">
      <c r="A101" s="170"/>
      <c r="B101" s="96" t="s">
        <v>319</v>
      </c>
      <c r="C101" s="179" t="s">
        <v>261</v>
      </c>
      <c r="D101" s="179"/>
      <c r="E101" s="179"/>
      <c r="F101" s="159"/>
      <c r="G101" s="24">
        <f>SUM(G102:G105)</f>
        <v>1517.6131</v>
      </c>
      <c r="H101" s="24">
        <f t="shared" ref="H101:I101" si="15">SUM(H102:H105)</f>
        <v>1075.4885999999999</v>
      </c>
      <c r="I101" s="24">
        <f t="shared" si="15"/>
        <v>546.74032</v>
      </c>
      <c r="J101" s="16"/>
      <c r="K101" s="16"/>
      <c r="L101" s="65"/>
    </row>
    <row r="102" spans="1:12" s="51" customFormat="1" ht="15" customHeight="1">
      <c r="A102" s="186"/>
      <c r="B102" s="179" t="s">
        <v>289</v>
      </c>
      <c r="C102" s="180"/>
      <c r="D102" s="180"/>
      <c r="E102" s="180"/>
      <c r="F102" s="175"/>
      <c r="G102" s="24">
        <f>G106+G109+G110+G113+G116</f>
        <v>193.57900000000001</v>
      </c>
      <c r="H102" s="24">
        <f t="shared" ref="H102:I102" si="16">H106+H109+H110+H113+H116</f>
        <v>30.640800000000002</v>
      </c>
      <c r="I102" s="24">
        <f t="shared" si="16"/>
        <v>30.640709999999999</v>
      </c>
      <c r="J102" s="20" t="s">
        <v>16</v>
      </c>
      <c r="K102" s="20">
        <v>467003028</v>
      </c>
      <c r="L102" s="65"/>
    </row>
    <row r="103" spans="1:12" s="51" customFormat="1" ht="15" customHeight="1">
      <c r="A103" s="186"/>
      <c r="B103" s="180"/>
      <c r="C103" s="180"/>
      <c r="D103" s="180"/>
      <c r="E103" s="180"/>
      <c r="F103" s="175"/>
      <c r="G103" s="24">
        <f>G111+G114+G117</f>
        <v>1324.0341000000001</v>
      </c>
      <c r="H103" s="24">
        <f t="shared" ref="H103:I103" si="17">H111+H114+H117</f>
        <v>39.0398</v>
      </c>
      <c r="I103" s="24">
        <f t="shared" si="17"/>
        <v>39.039830000000002</v>
      </c>
      <c r="J103" s="20" t="s">
        <v>16</v>
      </c>
      <c r="K103" s="20">
        <v>467003034</v>
      </c>
      <c r="L103" s="65"/>
    </row>
    <row r="104" spans="1:12" s="51" customFormat="1" ht="15" customHeight="1">
      <c r="A104" s="186"/>
      <c r="B104" s="180"/>
      <c r="C104" s="180"/>
      <c r="D104" s="180"/>
      <c r="E104" s="180"/>
      <c r="F104" s="175"/>
      <c r="G104" s="24">
        <f>G107</f>
        <v>0</v>
      </c>
      <c r="H104" s="24">
        <f t="shared" ref="H104:I104" si="18">H107</f>
        <v>989.43899999999996</v>
      </c>
      <c r="I104" s="24">
        <f t="shared" si="18"/>
        <v>460.69105000000002</v>
      </c>
      <c r="J104" s="20" t="s">
        <v>421</v>
      </c>
      <c r="K104" s="20">
        <v>467003032</v>
      </c>
      <c r="L104" s="65"/>
    </row>
    <row r="105" spans="1:12" s="51" customFormat="1" ht="15" customHeight="1">
      <c r="A105" s="171"/>
      <c r="B105" s="181"/>
      <c r="C105" s="181"/>
      <c r="D105" s="181"/>
      <c r="E105" s="181"/>
      <c r="F105" s="160"/>
      <c r="G105" s="24">
        <f>G108+G112+G115+G118</f>
        <v>0</v>
      </c>
      <c r="H105" s="24">
        <f t="shared" ref="H105:I105" si="19">H108+H112+H115+H118</f>
        <v>16.369</v>
      </c>
      <c r="I105" s="24">
        <f t="shared" si="19"/>
        <v>16.368729999999999</v>
      </c>
      <c r="J105" s="20" t="s">
        <v>424</v>
      </c>
      <c r="K105" s="20">
        <v>467003015</v>
      </c>
      <c r="L105" s="65"/>
    </row>
    <row r="106" spans="1:12" s="51" customFormat="1" ht="30" customHeight="1">
      <c r="A106" s="170" t="s">
        <v>23</v>
      </c>
      <c r="B106" s="172" t="s">
        <v>320</v>
      </c>
      <c r="C106" s="165" t="s">
        <v>261</v>
      </c>
      <c r="D106" s="165" t="s">
        <v>262</v>
      </c>
      <c r="E106" s="165" t="s">
        <v>303</v>
      </c>
      <c r="F106" s="165" t="s">
        <v>582</v>
      </c>
      <c r="G106" s="126">
        <v>0</v>
      </c>
      <c r="H106" s="126">
        <v>1.5</v>
      </c>
      <c r="I106" s="17">
        <v>1.5</v>
      </c>
      <c r="J106" s="15" t="s">
        <v>16</v>
      </c>
      <c r="K106" s="15">
        <v>467003028</v>
      </c>
      <c r="L106" s="65"/>
    </row>
    <row r="107" spans="1:12" s="51" customFormat="1" ht="12.75">
      <c r="A107" s="186"/>
      <c r="B107" s="187"/>
      <c r="C107" s="166"/>
      <c r="D107" s="166"/>
      <c r="E107" s="166"/>
      <c r="F107" s="166"/>
      <c r="G107" s="126">
        <v>0</v>
      </c>
      <c r="H107" s="17">
        <v>989.43899999999996</v>
      </c>
      <c r="I107" s="17">
        <v>460.69105000000002</v>
      </c>
      <c r="J107" s="15" t="s">
        <v>421</v>
      </c>
      <c r="K107" s="15">
        <v>467003032</v>
      </c>
      <c r="L107" s="65"/>
    </row>
    <row r="108" spans="1:12" s="51" customFormat="1" ht="12.75">
      <c r="A108" s="171"/>
      <c r="B108" s="173"/>
      <c r="C108" s="167"/>
      <c r="D108" s="167"/>
      <c r="E108" s="167"/>
      <c r="F108" s="167"/>
      <c r="G108" s="126">
        <v>0</v>
      </c>
      <c r="H108" s="17">
        <f>11.0537+1.5184</f>
        <v>12.572099999999999</v>
      </c>
      <c r="I108" s="17">
        <v>12.571960000000001</v>
      </c>
      <c r="J108" s="15" t="s">
        <v>424</v>
      </c>
      <c r="K108" s="15">
        <v>467003015</v>
      </c>
      <c r="L108" s="65"/>
    </row>
    <row r="109" spans="1:12" s="51" customFormat="1" ht="57.75" customHeight="1">
      <c r="A109" s="128" t="s">
        <v>24</v>
      </c>
      <c r="B109" s="15" t="s">
        <v>321</v>
      </c>
      <c r="C109" s="126" t="s">
        <v>261</v>
      </c>
      <c r="D109" s="126" t="s">
        <v>262</v>
      </c>
      <c r="E109" s="126" t="s">
        <v>303</v>
      </c>
      <c r="F109" s="126" t="s">
        <v>579</v>
      </c>
      <c r="G109" s="17">
        <v>11.67</v>
      </c>
      <c r="H109" s="17">
        <v>28.840800000000002</v>
      </c>
      <c r="I109" s="17">
        <v>28.840699999999998</v>
      </c>
      <c r="J109" s="15" t="s">
        <v>16</v>
      </c>
      <c r="K109" s="15">
        <v>467003028</v>
      </c>
      <c r="L109" s="65"/>
    </row>
    <row r="110" spans="1:12" s="51" customFormat="1" ht="27.75" customHeight="1">
      <c r="A110" s="170" t="s">
        <v>25</v>
      </c>
      <c r="B110" s="172" t="s">
        <v>322</v>
      </c>
      <c r="C110" s="165" t="s">
        <v>261</v>
      </c>
      <c r="D110" s="165" t="s">
        <v>262</v>
      </c>
      <c r="E110" s="165" t="s">
        <v>303</v>
      </c>
      <c r="F110" s="165" t="s">
        <v>579</v>
      </c>
      <c r="G110" s="17">
        <v>51.984000000000002</v>
      </c>
      <c r="H110" s="17">
        <v>0</v>
      </c>
      <c r="I110" s="17">
        <v>1.0000000000000001E-5</v>
      </c>
      <c r="J110" s="15" t="s">
        <v>16</v>
      </c>
      <c r="K110" s="15">
        <v>467003028</v>
      </c>
      <c r="L110" s="65"/>
    </row>
    <row r="111" spans="1:12" s="51" customFormat="1" ht="12.75">
      <c r="A111" s="186"/>
      <c r="B111" s="187"/>
      <c r="C111" s="166"/>
      <c r="D111" s="166"/>
      <c r="E111" s="166"/>
      <c r="F111" s="166"/>
      <c r="G111" s="17">
        <v>366.55970000000002</v>
      </c>
      <c r="H111" s="17">
        <v>0.84860000000000002</v>
      </c>
      <c r="I111" s="17">
        <v>0.84862000000000004</v>
      </c>
      <c r="J111" s="15" t="s">
        <v>16</v>
      </c>
      <c r="K111" s="15">
        <v>467003034</v>
      </c>
      <c r="L111" s="69"/>
    </row>
    <row r="112" spans="1:12" s="51" customFormat="1" ht="12.75">
      <c r="A112" s="171"/>
      <c r="B112" s="173"/>
      <c r="C112" s="167"/>
      <c r="D112" s="167"/>
      <c r="E112" s="167"/>
      <c r="F112" s="167"/>
      <c r="G112" s="17">
        <v>0</v>
      </c>
      <c r="H112" s="17">
        <v>1.0249999999999999</v>
      </c>
      <c r="I112" s="17">
        <v>1.0249999999999999</v>
      </c>
      <c r="J112" s="15" t="s">
        <v>424</v>
      </c>
      <c r="K112" s="15">
        <v>467003015</v>
      </c>
      <c r="L112" s="69"/>
    </row>
    <row r="113" spans="1:12" s="51" customFormat="1" ht="27.75" customHeight="1">
      <c r="A113" s="170" t="s">
        <v>26</v>
      </c>
      <c r="B113" s="172" t="s">
        <v>323</v>
      </c>
      <c r="C113" s="165" t="s">
        <v>261</v>
      </c>
      <c r="D113" s="165" t="s">
        <v>262</v>
      </c>
      <c r="E113" s="165" t="s">
        <v>303</v>
      </c>
      <c r="F113" s="165" t="s">
        <v>579</v>
      </c>
      <c r="G113" s="17">
        <v>77.941000000000003</v>
      </c>
      <c r="H113" s="17">
        <v>0.3</v>
      </c>
      <c r="I113" s="126">
        <v>0.3</v>
      </c>
      <c r="J113" s="15" t="s">
        <v>16</v>
      </c>
      <c r="K113" s="15">
        <v>467003028</v>
      </c>
      <c r="L113" s="65"/>
    </row>
    <row r="114" spans="1:12" s="51" customFormat="1" ht="12.75">
      <c r="A114" s="186"/>
      <c r="B114" s="187"/>
      <c r="C114" s="166"/>
      <c r="D114" s="166"/>
      <c r="E114" s="166"/>
      <c r="F114" s="166"/>
      <c r="G114" s="17">
        <v>591.84699999999998</v>
      </c>
      <c r="H114" s="17">
        <v>38.191200000000002</v>
      </c>
      <c r="I114" s="17">
        <v>38.191200000000002</v>
      </c>
      <c r="J114" s="15" t="s">
        <v>16</v>
      </c>
      <c r="K114" s="15">
        <v>467003034</v>
      </c>
      <c r="L114" s="65"/>
    </row>
    <row r="115" spans="1:12" s="51" customFormat="1" ht="12.75">
      <c r="A115" s="171"/>
      <c r="B115" s="173"/>
      <c r="C115" s="167"/>
      <c r="D115" s="167"/>
      <c r="E115" s="167"/>
      <c r="F115" s="167"/>
      <c r="G115" s="17">
        <v>0</v>
      </c>
      <c r="H115" s="17">
        <v>1.7468999999999999</v>
      </c>
      <c r="I115" s="17">
        <v>1.7468999999999999</v>
      </c>
      <c r="J115" s="15" t="s">
        <v>424</v>
      </c>
      <c r="K115" s="15">
        <v>467003015</v>
      </c>
      <c r="L115" s="65"/>
    </row>
    <row r="116" spans="1:12" s="51" customFormat="1" ht="27.75" customHeight="1">
      <c r="A116" s="170" t="s">
        <v>27</v>
      </c>
      <c r="B116" s="172" t="s">
        <v>324</v>
      </c>
      <c r="C116" s="165" t="s">
        <v>261</v>
      </c>
      <c r="D116" s="165" t="s">
        <v>262</v>
      </c>
      <c r="E116" s="165" t="s">
        <v>303</v>
      </c>
      <c r="F116" s="165" t="s">
        <v>579</v>
      </c>
      <c r="G116" s="17">
        <v>51.984000000000002</v>
      </c>
      <c r="H116" s="17">
        <v>0</v>
      </c>
      <c r="I116" s="126"/>
      <c r="J116" s="15" t="s">
        <v>16</v>
      </c>
      <c r="K116" s="15">
        <v>467003028</v>
      </c>
      <c r="L116" s="65"/>
    </row>
    <row r="117" spans="1:12" s="51" customFormat="1" ht="12.75">
      <c r="A117" s="186"/>
      <c r="B117" s="187"/>
      <c r="C117" s="166"/>
      <c r="D117" s="166"/>
      <c r="E117" s="166"/>
      <c r="F117" s="166"/>
      <c r="G117" s="17">
        <v>365.62740000000002</v>
      </c>
      <c r="H117" s="17">
        <v>0</v>
      </c>
      <c r="I117" s="17">
        <v>1.0000000000000001E-5</v>
      </c>
      <c r="J117" s="15" t="s">
        <v>16</v>
      </c>
      <c r="K117" s="15">
        <v>467003034</v>
      </c>
      <c r="L117" s="65"/>
    </row>
    <row r="118" spans="1:12" s="51" customFormat="1" ht="12.75">
      <c r="A118" s="171"/>
      <c r="B118" s="173"/>
      <c r="C118" s="167"/>
      <c r="D118" s="167"/>
      <c r="E118" s="167"/>
      <c r="F118" s="167"/>
      <c r="G118" s="17">
        <v>0</v>
      </c>
      <c r="H118" s="17">
        <v>1.0249999999999999</v>
      </c>
      <c r="I118" s="17">
        <v>1.0248699999999999</v>
      </c>
      <c r="J118" s="15" t="s">
        <v>424</v>
      </c>
      <c r="K118" s="15">
        <v>467003015</v>
      </c>
      <c r="L118" s="65"/>
    </row>
    <row r="119" spans="1:12" s="51" customFormat="1" ht="15" customHeight="1">
      <c r="A119" s="188"/>
      <c r="B119" s="96" t="s">
        <v>408</v>
      </c>
      <c r="C119" s="179" t="s">
        <v>261</v>
      </c>
      <c r="D119" s="61"/>
      <c r="E119" s="61"/>
      <c r="F119" s="191"/>
      <c r="G119" s="24">
        <f>SUM(G120:G122)</f>
        <v>483.99919999999997</v>
      </c>
      <c r="H119" s="24">
        <f t="shared" ref="H119:I119" si="20">SUM(H120:H122)</f>
        <v>320.21339999999998</v>
      </c>
      <c r="I119" s="24">
        <f t="shared" si="20"/>
        <v>319.79300000000001</v>
      </c>
      <c r="J119" s="16"/>
      <c r="K119" s="16"/>
      <c r="L119" s="65"/>
    </row>
    <row r="120" spans="1:12" s="51" customFormat="1" ht="15" customHeight="1">
      <c r="A120" s="189"/>
      <c r="B120" s="179" t="s">
        <v>290</v>
      </c>
      <c r="C120" s="180"/>
      <c r="D120" s="62"/>
      <c r="E120" s="62"/>
      <c r="F120" s="192"/>
      <c r="G120" s="24">
        <f>G123+G125</f>
        <v>74</v>
      </c>
      <c r="H120" s="24">
        <f t="shared" ref="H120:I120" si="21">H123+H125</f>
        <v>0</v>
      </c>
      <c r="I120" s="24">
        <f t="shared" si="21"/>
        <v>0</v>
      </c>
      <c r="J120" s="20" t="s">
        <v>16</v>
      </c>
      <c r="K120" s="20">
        <v>467003028</v>
      </c>
      <c r="L120" s="65"/>
    </row>
    <row r="121" spans="1:12" s="51" customFormat="1" ht="15" customHeight="1">
      <c r="A121" s="189"/>
      <c r="B121" s="180"/>
      <c r="C121" s="180"/>
      <c r="D121" s="94"/>
      <c r="E121" s="94"/>
      <c r="F121" s="193"/>
      <c r="G121" s="24">
        <f>G126+G127</f>
        <v>409.99919999999997</v>
      </c>
      <c r="H121" s="24">
        <f t="shared" ref="H121:I121" si="22">H126+H127</f>
        <v>319.91339999999997</v>
      </c>
      <c r="I121" s="24">
        <f t="shared" si="22"/>
        <v>319.49299999999999</v>
      </c>
      <c r="J121" s="20" t="s">
        <v>16</v>
      </c>
      <c r="K121" s="20">
        <v>467003034</v>
      </c>
      <c r="L121" s="65"/>
    </row>
    <row r="122" spans="1:12" s="51" customFormat="1" ht="15" customHeight="1">
      <c r="A122" s="190"/>
      <c r="B122" s="181"/>
      <c r="C122" s="181"/>
      <c r="D122" s="94"/>
      <c r="E122" s="94"/>
      <c r="F122" s="125"/>
      <c r="G122" s="24">
        <f>G124</f>
        <v>0</v>
      </c>
      <c r="H122" s="24">
        <f t="shared" ref="H122:I122" si="23">H124</f>
        <v>0.3</v>
      </c>
      <c r="I122" s="24">
        <f t="shared" si="23"/>
        <v>0.3</v>
      </c>
      <c r="J122" s="20" t="s">
        <v>424</v>
      </c>
      <c r="K122" s="20">
        <v>467003015</v>
      </c>
      <c r="L122" s="65"/>
    </row>
    <row r="123" spans="1:12" s="51" customFormat="1" ht="38.25">
      <c r="A123" s="128" t="s">
        <v>28</v>
      </c>
      <c r="B123" s="15" t="s">
        <v>325</v>
      </c>
      <c r="C123" s="126" t="s">
        <v>261</v>
      </c>
      <c r="D123" s="126" t="s">
        <v>262</v>
      </c>
      <c r="E123" s="126" t="s">
        <v>303</v>
      </c>
      <c r="F123" s="126" t="s">
        <v>579</v>
      </c>
      <c r="G123" s="17">
        <v>40</v>
      </c>
      <c r="H123" s="17">
        <v>0</v>
      </c>
      <c r="I123" s="126"/>
      <c r="J123" s="15" t="s">
        <v>16</v>
      </c>
      <c r="K123" s="15">
        <v>467003028</v>
      </c>
      <c r="L123" s="65"/>
    </row>
    <row r="124" spans="1:12" s="51" customFormat="1" ht="38.25">
      <c r="A124" s="128" t="s">
        <v>29</v>
      </c>
      <c r="B124" s="15" t="s">
        <v>326</v>
      </c>
      <c r="C124" s="126" t="s">
        <v>261</v>
      </c>
      <c r="D124" s="126" t="s">
        <v>262</v>
      </c>
      <c r="E124" s="126" t="s">
        <v>303</v>
      </c>
      <c r="F124" s="126" t="s">
        <v>579</v>
      </c>
      <c r="G124" s="17">
        <v>0</v>
      </c>
      <c r="H124" s="17">
        <v>0.3</v>
      </c>
      <c r="I124" s="126">
        <v>0.3</v>
      </c>
      <c r="J124" s="15" t="s">
        <v>424</v>
      </c>
      <c r="K124" s="15">
        <v>467003015</v>
      </c>
      <c r="L124" s="65"/>
    </row>
    <row r="125" spans="1:12" s="51" customFormat="1" ht="51">
      <c r="A125" s="128" t="s">
        <v>30</v>
      </c>
      <c r="B125" s="15" t="s">
        <v>327</v>
      </c>
      <c r="C125" s="126" t="s">
        <v>261</v>
      </c>
      <c r="D125" s="126" t="s">
        <v>262</v>
      </c>
      <c r="E125" s="126" t="s">
        <v>303</v>
      </c>
      <c r="F125" s="126" t="s">
        <v>579</v>
      </c>
      <c r="G125" s="17">
        <v>34</v>
      </c>
      <c r="H125" s="17">
        <v>0</v>
      </c>
      <c r="I125" s="126"/>
      <c r="J125" s="15" t="s">
        <v>16</v>
      </c>
      <c r="K125" s="15">
        <v>467003028</v>
      </c>
      <c r="L125" s="65"/>
    </row>
    <row r="126" spans="1:12" s="51" customFormat="1" ht="51">
      <c r="A126" s="128" t="s">
        <v>31</v>
      </c>
      <c r="B126" s="15" t="s">
        <v>328</v>
      </c>
      <c r="C126" s="126" t="s">
        <v>261</v>
      </c>
      <c r="D126" s="126" t="s">
        <v>262</v>
      </c>
      <c r="E126" s="126" t="s">
        <v>303</v>
      </c>
      <c r="F126" s="126" t="s">
        <v>579</v>
      </c>
      <c r="G126" s="17">
        <v>309.99919999999997</v>
      </c>
      <c r="H126" s="17">
        <v>309.99919999999997</v>
      </c>
      <c r="I126" s="17">
        <v>309.57900000000001</v>
      </c>
      <c r="J126" s="15" t="s">
        <v>16</v>
      </c>
      <c r="K126" s="15">
        <v>467003034</v>
      </c>
      <c r="L126" s="65"/>
    </row>
    <row r="127" spans="1:12" s="51" customFormat="1" ht="51">
      <c r="A127" s="128" t="s">
        <v>32</v>
      </c>
      <c r="B127" s="15" t="s">
        <v>329</v>
      </c>
      <c r="C127" s="126" t="s">
        <v>261</v>
      </c>
      <c r="D127" s="126" t="s">
        <v>262</v>
      </c>
      <c r="E127" s="126" t="s">
        <v>303</v>
      </c>
      <c r="F127" s="126" t="s">
        <v>579</v>
      </c>
      <c r="G127" s="17">
        <v>100</v>
      </c>
      <c r="H127" s="17">
        <v>9.9141999999999992</v>
      </c>
      <c r="I127" s="17">
        <v>9.9139999999999997</v>
      </c>
      <c r="J127" s="15" t="s">
        <v>16</v>
      </c>
      <c r="K127" s="15">
        <v>467003034</v>
      </c>
      <c r="L127" s="65"/>
    </row>
    <row r="128" spans="1:12" s="51" customFormat="1" ht="13.5">
      <c r="A128" s="170"/>
      <c r="B128" s="96" t="s">
        <v>330</v>
      </c>
      <c r="C128" s="179" t="s">
        <v>261</v>
      </c>
      <c r="D128" s="113"/>
      <c r="E128" s="113"/>
      <c r="F128" s="165"/>
      <c r="G128" s="24">
        <f>SUM(G129:G132)</f>
        <v>4454.4234999999999</v>
      </c>
      <c r="H128" s="24">
        <f t="shared" ref="H128:I128" si="24">SUM(H129:H132)</f>
        <v>1853.8917000000004</v>
      </c>
      <c r="I128" s="24">
        <f t="shared" si="24"/>
        <v>1833.721127</v>
      </c>
      <c r="J128" s="15"/>
      <c r="K128" s="16"/>
      <c r="L128" s="65"/>
    </row>
    <row r="129" spans="1:12" s="51" customFormat="1" ht="15" customHeight="1">
      <c r="A129" s="186"/>
      <c r="B129" s="179" t="s">
        <v>291</v>
      </c>
      <c r="C129" s="180"/>
      <c r="D129" s="114"/>
      <c r="E129" s="114"/>
      <c r="F129" s="166"/>
      <c r="G129" s="24">
        <f>G173</f>
        <v>55.103000000000002</v>
      </c>
      <c r="H129" s="24">
        <f t="shared" ref="H129:I129" si="25">H173</f>
        <v>55.103000000000002</v>
      </c>
      <c r="I129" s="24">
        <f t="shared" si="25"/>
        <v>34.934049999999999</v>
      </c>
      <c r="J129" s="20" t="s">
        <v>421</v>
      </c>
      <c r="K129" s="20">
        <v>467003032</v>
      </c>
      <c r="L129" s="65"/>
    </row>
    <row r="130" spans="1:12" s="51" customFormat="1" ht="12.75" customHeight="1">
      <c r="A130" s="186"/>
      <c r="B130" s="180"/>
      <c r="C130" s="180"/>
      <c r="D130" s="114"/>
      <c r="E130" s="114"/>
      <c r="F130" s="166"/>
      <c r="G130" s="24">
        <f>G133+G136+G139+G142+G144+G146+G148+G150+G152+G154+G156+G158+G160+G162+G164+G166+G168+G170+G172+G174+G175+G177+G179+G181+G182+G184+G186+G187+G188+G189+G191+G192+G193+G194</f>
        <v>718.78599999999994</v>
      </c>
      <c r="H130" s="24">
        <f t="shared" ref="H130:I130" si="26">H133+H136+H139+H142+H144+H146+H148+H150+H152+H154+H156+H158+H160+H162+H164+H166+H168+H170+H172+H174+H175+H177+H179+H181+H182+H184+H186+H187+H188+H189+H191+H192+H193+H194</f>
        <v>262.57499999999999</v>
      </c>
      <c r="I130" s="24">
        <f t="shared" si="26"/>
        <v>262.574297</v>
      </c>
      <c r="J130" s="20" t="s">
        <v>16</v>
      </c>
      <c r="K130" s="20">
        <v>467003028</v>
      </c>
      <c r="L130" s="65"/>
    </row>
    <row r="131" spans="1:12" s="51" customFormat="1" ht="12.75" customHeight="1">
      <c r="A131" s="186"/>
      <c r="B131" s="180"/>
      <c r="C131" s="180"/>
      <c r="D131" s="114"/>
      <c r="E131" s="114"/>
      <c r="F131" s="166"/>
      <c r="G131" s="24">
        <f>G134+G137+G140+G143+G145+G147+G149+G151+G153+G155+G157+G159+G161+G163+G165+G167+G169+G171+G176+G178+G180+G183+G185+G190</f>
        <v>3629.2824999999998</v>
      </c>
      <c r="H131" s="24">
        <f t="shared" ref="H131:I131" si="27">H134+H137+H140+H143+H145+H147+H149+H151+H153+H155+H157+H159+H161+H163+H165+H167+H169+H171+H176+H178+H180+H183+H185+H190</f>
        <v>1526.5717000000002</v>
      </c>
      <c r="I131" s="24">
        <f t="shared" si="27"/>
        <v>1526.5710800000002</v>
      </c>
      <c r="J131" s="20" t="s">
        <v>16</v>
      </c>
      <c r="K131" s="20">
        <v>467003034</v>
      </c>
      <c r="L131" s="65"/>
    </row>
    <row r="132" spans="1:12" s="51" customFormat="1" ht="12.75" customHeight="1">
      <c r="A132" s="171"/>
      <c r="B132" s="181"/>
      <c r="C132" s="181"/>
      <c r="D132" s="115"/>
      <c r="E132" s="115"/>
      <c r="F132" s="167"/>
      <c r="G132" s="24">
        <f>G135+G138+G141</f>
        <v>51.251999999999995</v>
      </c>
      <c r="H132" s="24">
        <f t="shared" ref="H132:I132" si="28">H135+H138+H141</f>
        <v>9.6419999999999995</v>
      </c>
      <c r="I132" s="24">
        <f t="shared" si="28"/>
        <v>9.6417000000000002</v>
      </c>
      <c r="J132" s="20" t="s">
        <v>424</v>
      </c>
      <c r="K132" s="20">
        <v>467003015</v>
      </c>
      <c r="L132" s="65"/>
    </row>
    <row r="133" spans="1:12" s="51" customFormat="1" ht="25.5" customHeight="1">
      <c r="A133" s="170" t="s">
        <v>33</v>
      </c>
      <c r="B133" s="172" t="s">
        <v>331</v>
      </c>
      <c r="C133" s="165" t="s">
        <v>261</v>
      </c>
      <c r="D133" s="165" t="s">
        <v>262</v>
      </c>
      <c r="E133" s="165" t="s">
        <v>303</v>
      </c>
      <c r="F133" s="165" t="s">
        <v>583</v>
      </c>
      <c r="G133" s="17">
        <v>15</v>
      </c>
      <c r="H133" s="17">
        <v>4.1997999999999998</v>
      </c>
      <c r="I133" s="17">
        <v>4.1997999999999998</v>
      </c>
      <c r="J133" s="15" t="s">
        <v>16</v>
      </c>
      <c r="K133" s="15">
        <v>467003028</v>
      </c>
      <c r="L133" s="65"/>
    </row>
    <row r="134" spans="1:12" s="51" customFormat="1" ht="12.75">
      <c r="A134" s="186"/>
      <c r="B134" s="187"/>
      <c r="C134" s="166"/>
      <c r="D134" s="166"/>
      <c r="E134" s="166"/>
      <c r="F134" s="166"/>
      <c r="G134" s="17">
        <v>0</v>
      </c>
      <c r="H134" s="17">
        <v>68.599500000000006</v>
      </c>
      <c r="I134" s="17">
        <v>68.599459999999993</v>
      </c>
      <c r="J134" s="15" t="s">
        <v>16</v>
      </c>
      <c r="K134" s="15">
        <v>467003034</v>
      </c>
      <c r="L134" s="65"/>
    </row>
    <row r="135" spans="1:12" s="51" customFormat="1" ht="12.75">
      <c r="A135" s="171"/>
      <c r="B135" s="173"/>
      <c r="C135" s="167"/>
      <c r="D135" s="167"/>
      <c r="E135" s="167"/>
      <c r="F135" s="167"/>
      <c r="G135" s="17">
        <v>17.084</v>
      </c>
      <c r="H135" s="17">
        <v>3.214</v>
      </c>
      <c r="I135" s="17">
        <v>3.2139000000000002</v>
      </c>
      <c r="J135" s="15" t="s">
        <v>424</v>
      </c>
      <c r="K135" s="15">
        <v>467003015</v>
      </c>
      <c r="L135" s="65"/>
    </row>
    <row r="136" spans="1:12" s="51" customFormat="1" ht="27.75" customHeight="1">
      <c r="A136" s="170" t="s">
        <v>34</v>
      </c>
      <c r="B136" s="172" t="s">
        <v>332</v>
      </c>
      <c r="C136" s="165" t="s">
        <v>261</v>
      </c>
      <c r="D136" s="165" t="s">
        <v>262</v>
      </c>
      <c r="E136" s="165" t="s">
        <v>303</v>
      </c>
      <c r="F136" s="165" t="s">
        <v>583</v>
      </c>
      <c r="G136" s="17">
        <v>15</v>
      </c>
      <c r="H136" s="17">
        <v>4.1997999999999998</v>
      </c>
      <c r="I136" s="17">
        <v>4.1997999999999998</v>
      </c>
      <c r="J136" s="15" t="s">
        <v>16</v>
      </c>
      <c r="K136" s="15">
        <v>467003028</v>
      </c>
      <c r="L136" s="65"/>
    </row>
    <row r="137" spans="1:12" s="51" customFormat="1" ht="15.75" customHeight="1">
      <c r="A137" s="186"/>
      <c r="B137" s="187"/>
      <c r="C137" s="166"/>
      <c r="D137" s="166"/>
      <c r="E137" s="166"/>
      <c r="F137" s="166"/>
      <c r="G137" s="17">
        <v>0</v>
      </c>
      <c r="H137" s="17">
        <v>66</v>
      </c>
      <c r="I137" s="17">
        <v>66</v>
      </c>
      <c r="J137" s="15" t="s">
        <v>16</v>
      </c>
      <c r="K137" s="15">
        <v>467003034</v>
      </c>
      <c r="L137" s="65"/>
    </row>
    <row r="138" spans="1:12" s="51" customFormat="1" ht="12.75">
      <c r="A138" s="171"/>
      <c r="B138" s="173"/>
      <c r="C138" s="167"/>
      <c r="D138" s="167"/>
      <c r="E138" s="167"/>
      <c r="F138" s="167"/>
      <c r="G138" s="17">
        <v>17.084</v>
      </c>
      <c r="H138" s="17">
        <v>3.214</v>
      </c>
      <c r="I138" s="17">
        <v>3.2139000000000002</v>
      </c>
      <c r="J138" s="15" t="s">
        <v>424</v>
      </c>
      <c r="K138" s="15">
        <v>467003015</v>
      </c>
      <c r="L138" s="65"/>
    </row>
    <row r="139" spans="1:12" s="51" customFormat="1" ht="27.75" customHeight="1">
      <c r="A139" s="170" t="s">
        <v>35</v>
      </c>
      <c r="B139" s="172" t="s">
        <v>333</v>
      </c>
      <c r="C139" s="165" t="s">
        <v>261</v>
      </c>
      <c r="D139" s="165" t="s">
        <v>262</v>
      </c>
      <c r="E139" s="165" t="s">
        <v>303</v>
      </c>
      <c r="F139" s="165" t="s">
        <v>583</v>
      </c>
      <c r="G139" s="17">
        <v>15</v>
      </c>
      <c r="H139" s="17">
        <v>4.4446000000000003</v>
      </c>
      <c r="I139" s="17">
        <v>4.4446000000000003</v>
      </c>
      <c r="J139" s="15" t="s">
        <v>16</v>
      </c>
      <c r="K139" s="15">
        <v>467003028</v>
      </c>
      <c r="L139" s="65"/>
    </row>
    <row r="140" spans="1:12" s="51" customFormat="1" ht="12.75">
      <c r="A140" s="186"/>
      <c r="B140" s="187"/>
      <c r="C140" s="166"/>
      <c r="D140" s="166"/>
      <c r="E140" s="166"/>
      <c r="F140" s="166"/>
      <c r="G140" s="17">
        <v>0</v>
      </c>
      <c r="H140" s="17">
        <v>66</v>
      </c>
      <c r="I140" s="17">
        <v>66</v>
      </c>
      <c r="J140" s="15" t="s">
        <v>16</v>
      </c>
      <c r="K140" s="15">
        <v>467003034</v>
      </c>
      <c r="L140" s="65"/>
    </row>
    <row r="141" spans="1:12" s="51" customFormat="1" ht="12.75">
      <c r="A141" s="171"/>
      <c r="B141" s="173"/>
      <c r="C141" s="167"/>
      <c r="D141" s="167"/>
      <c r="E141" s="167"/>
      <c r="F141" s="167"/>
      <c r="G141" s="17">
        <v>17.084</v>
      </c>
      <c r="H141" s="17">
        <v>3.214</v>
      </c>
      <c r="I141" s="17">
        <v>3.2139000000000002</v>
      </c>
      <c r="J141" s="15" t="s">
        <v>424</v>
      </c>
      <c r="K141" s="15">
        <v>467003015</v>
      </c>
      <c r="L141" s="65"/>
    </row>
    <row r="142" spans="1:12" s="51" customFormat="1" ht="27.75" customHeight="1">
      <c r="A142" s="170" t="s">
        <v>36</v>
      </c>
      <c r="B142" s="172" t="s">
        <v>334</v>
      </c>
      <c r="C142" s="165" t="s">
        <v>261</v>
      </c>
      <c r="D142" s="165" t="s">
        <v>262</v>
      </c>
      <c r="E142" s="165" t="s">
        <v>303</v>
      </c>
      <c r="F142" s="165" t="s">
        <v>584</v>
      </c>
      <c r="G142" s="17">
        <v>5.9720000000000004</v>
      </c>
      <c r="H142" s="17">
        <v>4.2748999999999997</v>
      </c>
      <c r="I142" s="17">
        <v>4.2747999999999999</v>
      </c>
      <c r="J142" s="15" t="s">
        <v>16</v>
      </c>
      <c r="K142" s="15">
        <v>467003028</v>
      </c>
      <c r="L142" s="65"/>
    </row>
    <row r="143" spans="1:12" s="51" customFormat="1" ht="12.75">
      <c r="A143" s="171"/>
      <c r="B143" s="173"/>
      <c r="C143" s="167"/>
      <c r="D143" s="167"/>
      <c r="E143" s="167"/>
      <c r="F143" s="167"/>
      <c r="G143" s="17">
        <v>256.54000000000002</v>
      </c>
      <c r="H143" s="17">
        <v>42.826900000000002</v>
      </c>
      <c r="I143" s="17">
        <v>42.82685</v>
      </c>
      <c r="J143" s="15" t="s">
        <v>16</v>
      </c>
      <c r="K143" s="15">
        <v>467003034</v>
      </c>
      <c r="L143" s="65"/>
    </row>
    <row r="144" spans="1:12" s="51" customFormat="1" ht="28.5" customHeight="1">
      <c r="A144" s="170" t="s">
        <v>37</v>
      </c>
      <c r="B144" s="172" t="s">
        <v>335</v>
      </c>
      <c r="C144" s="165" t="s">
        <v>261</v>
      </c>
      <c r="D144" s="165" t="s">
        <v>262</v>
      </c>
      <c r="E144" s="165" t="s">
        <v>303</v>
      </c>
      <c r="F144" s="165" t="s">
        <v>584</v>
      </c>
      <c r="G144" s="17">
        <v>5.9720000000000004</v>
      </c>
      <c r="H144" s="17">
        <v>4.2748999999999997</v>
      </c>
      <c r="I144" s="17">
        <v>4.2747999999999999</v>
      </c>
      <c r="J144" s="15" t="s">
        <v>16</v>
      </c>
      <c r="K144" s="15">
        <v>467003028</v>
      </c>
      <c r="L144" s="65"/>
    </row>
    <row r="145" spans="1:12" s="51" customFormat="1" ht="12.75">
      <c r="A145" s="171"/>
      <c r="B145" s="173"/>
      <c r="C145" s="167"/>
      <c r="D145" s="167"/>
      <c r="E145" s="167"/>
      <c r="F145" s="167"/>
      <c r="G145" s="17">
        <v>256.53800000000001</v>
      </c>
      <c r="H145" s="17">
        <v>42.811500000000002</v>
      </c>
      <c r="I145" s="17">
        <v>42.81147</v>
      </c>
      <c r="J145" s="15" t="s">
        <v>16</v>
      </c>
      <c r="K145" s="15">
        <v>467003034</v>
      </c>
      <c r="L145" s="65"/>
    </row>
    <row r="146" spans="1:12" s="51" customFormat="1" ht="27.75" customHeight="1">
      <c r="A146" s="170" t="s">
        <v>38</v>
      </c>
      <c r="B146" s="172" t="s">
        <v>336</v>
      </c>
      <c r="C146" s="165" t="s">
        <v>261</v>
      </c>
      <c r="D146" s="165" t="s">
        <v>262</v>
      </c>
      <c r="E146" s="165" t="s">
        <v>303</v>
      </c>
      <c r="F146" s="165" t="s">
        <v>584</v>
      </c>
      <c r="G146" s="17">
        <v>5.6429999999999998</v>
      </c>
      <c r="H146" s="17">
        <v>3.9295</v>
      </c>
      <c r="I146" s="17">
        <v>3.9295</v>
      </c>
      <c r="J146" s="15" t="s">
        <v>16</v>
      </c>
      <c r="K146" s="15">
        <v>467003028</v>
      </c>
      <c r="L146" s="65"/>
    </row>
    <row r="147" spans="1:12" s="51" customFormat="1" ht="18" customHeight="1">
      <c r="A147" s="171"/>
      <c r="B147" s="173"/>
      <c r="C147" s="167"/>
      <c r="D147" s="167"/>
      <c r="E147" s="167"/>
      <c r="F147" s="167"/>
      <c r="G147" s="17">
        <v>246.63200000000001</v>
      </c>
      <c r="H147" s="17">
        <v>61.554200000000002</v>
      </c>
      <c r="I147" s="17">
        <v>61.554119999999998</v>
      </c>
      <c r="J147" s="15" t="s">
        <v>16</v>
      </c>
      <c r="K147" s="15">
        <v>467003034</v>
      </c>
      <c r="L147" s="65"/>
    </row>
    <row r="148" spans="1:12" s="51" customFormat="1" ht="29.25" customHeight="1">
      <c r="A148" s="170" t="s">
        <v>39</v>
      </c>
      <c r="B148" s="172" t="s">
        <v>337</v>
      </c>
      <c r="C148" s="165" t="s">
        <v>261</v>
      </c>
      <c r="D148" s="165" t="s">
        <v>262</v>
      </c>
      <c r="E148" s="165" t="s">
        <v>303</v>
      </c>
      <c r="F148" s="165" t="s">
        <v>584</v>
      </c>
      <c r="G148" s="17">
        <v>5.6429999999999998</v>
      </c>
      <c r="H148" s="17">
        <v>4.0045999999999999</v>
      </c>
      <c r="I148" s="17">
        <v>4.0045000000000002</v>
      </c>
      <c r="J148" s="15" t="s">
        <v>16</v>
      </c>
      <c r="K148" s="15">
        <v>467003028</v>
      </c>
      <c r="L148" s="65"/>
    </row>
    <row r="149" spans="1:12" s="51" customFormat="1" ht="21" customHeight="1">
      <c r="A149" s="171"/>
      <c r="B149" s="173"/>
      <c r="C149" s="167"/>
      <c r="D149" s="167"/>
      <c r="E149" s="167"/>
      <c r="F149" s="167"/>
      <c r="G149" s="17">
        <v>256.53800000000001</v>
      </c>
      <c r="H149" s="17">
        <v>42.445799999999998</v>
      </c>
      <c r="I149" s="17">
        <v>42.445720000000001</v>
      </c>
      <c r="J149" s="15" t="s">
        <v>16</v>
      </c>
      <c r="K149" s="15">
        <v>467003034</v>
      </c>
      <c r="L149" s="65"/>
    </row>
    <row r="150" spans="1:12" s="51" customFormat="1" ht="26.25" customHeight="1">
      <c r="A150" s="170" t="s">
        <v>40</v>
      </c>
      <c r="B150" s="172" t="s">
        <v>338</v>
      </c>
      <c r="C150" s="165" t="s">
        <v>261</v>
      </c>
      <c r="D150" s="165" t="s">
        <v>262</v>
      </c>
      <c r="E150" s="165" t="s">
        <v>303</v>
      </c>
      <c r="F150" s="165" t="s">
        <v>584</v>
      </c>
      <c r="G150" s="17">
        <v>5.6429999999999998</v>
      </c>
      <c r="H150" s="17">
        <v>4.0045999999999999</v>
      </c>
      <c r="I150" s="17">
        <v>4.0045000000000002</v>
      </c>
      <c r="J150" s="15" t="s">
        <v>16</v>
      </c>
      <c r="K150" s="15">
        <v>467003028</v>
      </c>
      <c r="L150" s="65"/>
    </row>
    <row r="151" spans="1:12" s="51" customFormat="1" ht="21" customHeight="1">
      <c r="A151" s="171"/>
      <c r="B151" s="173"/>
      <c r="C151" s="167"/>
      <c r="D151" s="167"/>
      <c r="E151" s="167"/>
      <c r="F151" s="167"/>
      <c r="G151" s="17">
        <v>256.53800000000001</v>
      </c>
      <c r="H151" s="17">
        <v>42.4467</v>
      </c>
      <c r="I151" s="17">
        <v>42.4467</v>
      </c>
      <c r="J151" s="15" t="s">
        <v>16</v>
      </c>
      <c r="K151" s="15">
        <v>467003034</v>
      </c>
      <c r="L151" s="65"/>
    </row>
    <row r="152" spans="1:12" s="51" customFormat="1" ht="27" customHeight="1">
      <c r="A152" s="170" t="s">
        <v>41</v>
      </c>
      <c r="B152" s="172" t="s">
        <v>339</v>
      </c>
      <c r="C152" s="165" t="s">
        <v>261</v>
      </c>
      <c r="D152" s="165" t="s">
        <v>262</v>
      </c>
      <c r="E152" s="165" t="s">
        <v>303</v>
      </c>
      <c r="F152" s="165" t="s">
        <v>584</v>
      </c>
      <c r="G152" s="17">
        <v>5.6890000000000001</v>
      </c>
      <c r="H152" s="17">
        <v>4.0045999999999999</v>
      </c>
      <c r="I152" s="17">
        <v>4.0045000000000002</v>
      </c>
      <c r="J152" s="15" t="s">
        <v>16</v>
      </c>
      <c r="K152" s="15">
        <v>467003028</v>
      </c>
      <c r="L152" s="65"/>
    </row>
    <row r="153" spans="1:12" s="51" customFormat="1" ht="12.75">
      <c r="A153" s="171"/>
      <c r="B153" s="173"/>
      <c r="C153" s="167"/>
      <c r="D153" s="167"/>
      <c r="E153" s="167"/>
      <c r="F153" s="167"/>
      <c r="G153" s="17">
        <v>256.53800000000001</v>
      </c>
      <c r="H153" s="17">
        <v>42.368000000000002</v>
      </c>
      <c r="I153" s="17">
        <v>42.36795</v>
      </c>
      <c r="J153" s="15" t="s">
        <v>16</v>
      </c>
      <c r="K153" s="15">
        <v>467003034</v>
      </c>
      <c r="L153" s="65"/>
    </row>
    <row r="154" spans="1:12" s="51" customFormat="1" ht="25.5" customHeight="1">
      <c r="A154" s="170" t="s">
        <v>42</v>
      </c>
      <c r="B154" s="172" t="s">
        <v>340</v>
      </c>
      <c r="C154" s="165" t="s">
        <v>261</v>
      </c>
      <c r="D154" s="165" t="s">
        <v>262</v>
      </c>
      <c r="E154" s="165" t="s">
        <v>303</v>
      </c>
      <c r="F154" s="165" t="s">
        <v>584</v>
      </c>
      <c r="G154" s="17">
        <v>5.6890000000000001</v>
      </c>
      <c r="H154" s="17">
        <v>4.0045999999999999</v>
      </c>
      <c r="I154" s="17">
        <v>4.0045000000000002</v>
      </c>
      <c r="J154" s="15" t="s">
        <v>16</v>
      </c>
      <c r="K154" s="15">
        <v>467003028</v>
      </c>
      <c r="L154" s="65"/>
    </row>
    <row r="155" spans="1:12" s="51" customFormat="1" ht="12.75">
      <c r="A155" s="171"/>
      <c r="B155" s="173"/>
      <c r="C155" s="167"/>
      <c r="D155" s="167"/>
      <c r="E155" s="167"/>
      <c r="F155" s="167"/>
      <c r="G155" s="17">
        <v>256.53800000000001</v>
      </c>
      <c r="H155" s="17">
        <v>61.469900000000003</v>
      </c>
      <c r="I155" s="17">
        <v>61.469900000000003</v>
      </c>
      <c r="J155" s="15" t="s">
        <v>16</v>
      </c>
      <c r="K155" s="15">
        <v>467003034</v>
      </c>
      <c r="L155" s="65"/>
    </row>
    <row r="156" spans="1:12" s="51" customFormat="1" ht="26.25" customHeight="1">
      <c r="A156" s="170" t="s">
        <v>43</v>
      </c>
      <c r="B156" s="172" t="s">
        <v>341</v>
      </c>
      <c r="C156" s="165" t="s">
        <v>261</v>
      </c>
      <c r="D156" s="165" t="s">
        <v>262</v>
      </c>
      <c r="E156" s="165" t="s">
        <v>303</v>
      </c>
      <c r="F156" s="165" t="s">
        <v>584</v>
      </c>
      <c r="G156" s="17">
        <v>5.6890000000000001</v>
      </c>
      <c r="H156" s="17">
        <v>4.0045999999999999</v>
      </c>
      <c r="I156" s="17">
        <v>4.0045000000000002</v>
      </c>
      <c r="J156" s="15" t="s">
        <v>16</v>
      </c>
      <c r="K156" s="15">
        <v>467003028</v>
      </c>
      <c r="L156" s="65"/>
    </row>
    <row r="157" spans="1:12" s="51" customFormat="1" ht="12.75">
      <c r="A157" s="171"/>
      <c r="B157" s="173"/>
      <c r="C157" s="167"/>
      <c r="D157" s="167"/>
      <c r="E157" s="167"/>
      <c r="F157" s="167"/>
      <c r="G157" s="17">
        <v>256.53800000000001</v>
      </c>
      <c r="H157" s="17">
        <v>60</v>
      </c>
      <c r="I157" s="17">
        <v>60</v>
      </c>
      <c r="J157" s="15" t="s">
        <v>16</v>
      </c>
      <c r="K157" s="15">
        <v>467003034</v>
      </c>
      <c r="L157" s="65"/>
    </row>
    <row r="158" spans="1:12" s="51" customFormat="1" ht="26.25" customHeight="1">
      <c r="A158" s="170" t="s">
        <v>44</v>
      </c>
      <c r="B158" s="172" t="s">
        <v>342</v>
      </c>
      <c r="C158" s="165" t="s">
        <v>261</v>
      </c>
      <c r="D158" s="165" t="s">
        <v>262</v>
      </c>
      <c r="E158" s="165" t="s">
        <v>303</v>
      </c>
      <c r="F158" s="165" t="s">
        <v>579</v>
      </c>
      <c r="G158" s="17">
        <v>34.284999999999997</v>
      </c>
      <c r="H158" s="17">
        <v>12.9793</v>
      </c>
      <c r="I158" s="17">
        <v>12.979227</v>
      </c>
      <c r="J158" s="15" t="s">
        <v>16</v>
      </c>
      <c r="K158" s="15">
        <v>467003028</v>
      </c>
      <c r="L158" s="65"/>
    </row>
    <row r="159" spans="1:12" s="51" customFormat="1" ht="12.75">
      <c r="A159" s="171"/>
      <c r="B159" s="173"/>
      <c r="C159" s="167"/>
      <c r="D159" s="167"/>
      <c r="E159" s="167"/>
      <c r="F159" s="167"/>
      <c r="G159" s="17">
        <v>129.97190000000001</v>
      </c>
      <c r="H159" s="17">
        <v>44.885300000000001</v>
      </c>
      <c r="I159" s="17">
        <v>44.885129999999997</v>
      </c>
      <c r="J159" s="15" t="s">
        <v>16</v>
      </c>
      <c r="K159" s="15">
        <v>467003034</v>
      </c>
      <c r="L159" s="65"/>
    </row>
    <row r="160" spans="1:12" s="51" customFormat="1" ht="25.5" customHeight="1">
      <c r="A160" s="170" t="s">
        <v>45</v>
      </c>
      <c r="B160" s="172" t="s">
        <v>343</v>
      </c>
      <c r="C160" s="165" t="s">
        <v>261</v>
      </c>
      <c r="D160" s="165" t="s">
        <v>262</v>
      </c>
      <c r="E160" s="165" t="s">
        <v>303</v>
      </c>
      <c r="F160" s="165" t="s">
        <v>579</v>
      </c>
      <c r="G160" s="17">
        <v>13.94</v>
      </c>
      <c r="H160" s="17">
        <v>0.81189999999999996</v>
      </c>
      <c r="I160" s="17">
        <v>0.81189999999999996</v>
      </c>
      <c r="J160" s="15" t="s">
        <v>16</v>
      </c>
      <c r="K160" s="15">
        <v>467003028</v>
      </c>
      <c r="L160" s="65"/>
    </row>
    <row r="161" spans="1:12" s="51" customFormat="1" ht="12.75">
      <c r="A161" s="171"/>
      <c r="B161" s="173"/>
      <c r="C161" s="167"/>
      <c r="D161" s="167"/>
      <c r="E161" s="167"/>
      <c r="F161" s="167"/>
      <c r="G161" s="17">
        <v>205.5718</v>
      </c>
      <c r="H161" s="17">
        <v>135.55529999999999</v>
      </c>
      <c r="I161" s="17">
        <v>135.55529999999999</v>
      </c>
      <c r="J161" s="15" t="s">
        <v>16</v>
      </c>
      <c r="K161" s="15">
        <v>467003034</v>
      </c>
      <c r="L161" s="65"/>
    </row>
    <row r="162" spans="1:12" s="51" customFormat="1" ht="27.75" customHeight="1">
      <c r="A162" s="170" t="s">
        <v>46</v>
      </c>
      <c r="B162" s="172" t="s">
        <v>344</v>
      </c>
      <c r="C162" s="165" t="s">
        <v>261</v>
      </c>
      <c r="D162" s="165" t="s">
        <v>262</v>
      </c>
      <c r="E162" s="165" t="s">
        <v>303</v>
      </c>
      <c r="F162" s="165" t="s">
        <v>579</v>
      </c>
      <c r="G162" s="17">
        <v>13.981</v>
      </c>
      <c r="H162" s="17">
        <v>0</v>
      </c>
      <c r="I162" s="17"/>
      <c r="J162" s="15" t="s">
        <v>16</v>
      </c>
      <c r="K162" s="15">
        <v>467003028</v>
      </c>
      <c r="L162" s="65"/>
    </row>
    <row r="163" spans="1:12" s="51" customFormat="1" ht="12.75">
      <c r="A163" s="171"/>
      <c r="B163" s="173"/>
      <c r="C163" s="167"/>
      <c r="D163" s="167"/>
      <c r="E163" s="167"/>
      <c r="F163" s="167"/>
      <c r="G163" s="17">
        <v>205.30879999999999</v>
      </c>
      <c r="H163" s="17">
        <v>119.0201</v>
      </c>
      <c r="I163" s="17">
        <v>119.0201</v>
      </c>
      <c r="J163" s="15" t="s">
        <v>16</v>
      </c>
      <c r="K163" s="15">
        <v>467003034</v>
      </c>
      <c r="L163" s="65"/>
    </row>
    <row r="164" spans="1:12" s="51" customFormat="1" ht="27" customHeight="1">
      <c r="A164" s="170" t="s">
        <v>47</v>
      </c>
      <c r="B164" s="172" t="s">
        <v>345</v>
      </c>
      <c r="C164" s="165" t="s">
        <v>261</v>
      </c>
      <c r="D164" s="165" t="s">
        <v>262</v>
      </c>
      <c r="E164" s="165" t="s">
        <v>303</v>
      </c>
      <c r="F164" s="165" t="s">
        <v>579</v>
      </c>
      <c r="G164" s="17">
        <v>33.448999999999998</v>
      </c>
      <c r="H164" s="17">
        <v>12.3284</v>
      </c>
      <c r="I164" s="17">
        <v>12.3284</v>
      </c>
      <c r="J164" s="15" t="s">
        <v>16</v>
      </c>
      <c r="K164" s="15">
        <v>467003028</v>
      </c>
      <c r="L164" s="65"/>
    </row>
    <row r="165" spans="1:12" s="51" customFormat="1" ht="12.75">
      <c r="A165" s="171"/>
      <c r="B165" s="173"/>
      <c r="C165" s="167"/>
      <c r="D165" s="167"/>
      <c r="E165" s="167"/>
      <c r="F165" s="167"/>
      <c r="G165" s="17">
        <v>108.967</v>
      </c>
      <c r="H165" s="17">
        <v>58.966999999999999</v>
      </c>
      <c r="I165" s="17">
        <v>58.966999999999999</v>
      </c>
      <c r="J165" s="15" t="s">
        <v>16</v>
      </c>
      <c r="K165" s="15">
        <v>467003034</v>
      </c>
      <c r="L165" s="65"/>
    </row>
    <row r="166" spans="1:12" s="51" customFormat="1" ht="27" customHeight="1">
      <c r="A166" s="170" t="s">
        <v>48</v>
      </c>
      <c r="B166" s="172" t="s">
        <v>346</v>
      </c>
      <c r="C166" s="165" t="s">
        <v>261</v>
      </c>
      <c r="D166" s="165" t="s">
        <v>262</v>
      </c>
      <c r="E166" s="165" t="s">
        <v>303</v>
      </c>
      <c r="F166" s="165" t="s">
        <v>579</v>
      </c>
      <c r="G166" s="17">
        <v>32.962000000000003</v>
      </c>
      <c r="H166" s="17">
        <v>11.866099999999999</v>
      </c>
      <c r="I166" s="17">
        <v>11.866099999999999</v>
      </c>
      <c r="J166" s="15" t="s">
        <v>16</v>
      </c>
      <c r="K166" s="15">
        <v>467003028</v>
      </c>
      <c r="L166" s="65"/>
    </row>
    <row r="167" spans="1:12" s="51" customFormat="1" ht="12.75">
      <c r="A167" s="171"/>
      <c r="B167" s="173"/>
      <c r="C167" s="167"/>
      <c r="D167" s="167"/>
      <c r="E167" s="167"/>
      <c r="F167" s="167"/>
      <c r="G167" s="17">
        <v>12.945</v>
      </c>
      <c r="H167" s="17">
        <v>12.945</v>
      </c>
      <c r="I167" s="17">
        <v>12.945</v>
      </c>
      <c r="J167" s="15" t="s">
        <v>16</v>
      </c>
      <c r="K167" s="15">
        <v>467003034</v>
      </c>
      <c r="L167" s="65"/>
    </row>
    <row r="168" spans="1:12" s="51" customFormat="1" ht="27" customHeight="1">
      <c r="A168" s="170" t="s">
        <v>49</v>
      </c>
      <c r="B168" s="172" t="s">
        <v>347</v>
      </c>
      <c r="C168" s="165" t="s">
        <v>261</v>
      </c>
      <c r="D168" s="165" t="s">
        <v>262</v>
      </c>
      <c r="E168" s="165" t="s">
        <v>303</v>
      </c>
      <c r="F168" s="165" t="s">
        <v>579</v>
      </c>
      <c r="G168" s="17">
        <v>32.957999999999998</v>
      </c>
      <c r="H168" s="17">
        <v>11.8613</v>
      </c>
      <c r="I168" s="17">
        <v>11.8613</v>
      </c>
      <c r="J168" s="15" t="s">
        <v>16</v>
      </c>
      <c r="K168" s="15">
        <v>467003028</v>
      </c>
      <c r="L168" s="65"/>
    </row>
    <row r="169" spans="1:12" s="51" customFormat="1" ht="12.75">
      <c r="A169" s="171"/>
      <c r="B169" s="173"/>
      <c r="C169" s="167"/>
      <c r="D169" s="167"/>
      <c r="E169" s="167"/>
      <c r="F169" s="167"/>
      <c r="G169" s="17">
        <v>106.91200000000001</v>
      </c>
      <c r="H169" s="17">
        <v>69.182000000000002</v>
      </c>
      <c r="I169" s="17">
        <v>69.182000000000002</v>
      </c>
      <c r="J169" s="15" t="s">
        <v>16</v>
      </c>
      <c r="K169" s="15">
        <v>467003034</v>
      </c>
      <c r="L169" s="65"/>
    </row>
    <row r="170" spans="1:12" s="51" customFormat="1" ht="28.5" customHeight="1">
      <c r="A170" s="170" t="s">
        <v>50</v>
      </c>
      <c r="B170" s="172" t="s">
        <v>348</v>
      </c>
      <c r="C170" s="165" t="s">
        <v>261</v>
      </c>
      <c r="D170" s="165" t="s">
        <v>262</v>
      </c>
      <c r="E170" s="165" t="s">
        <v>303</v>
      </c>
      <c r="F170" s="165" t="s">
        <v>579</v>
      </c>
      <c r="G170" s="17">
        <v>32.954000000000001</v>
      </c>
      <c r="H170" s="17">
        <v>11.8582</v>
      </c>
      <c r="I170" s="17">
        <v>11.8582</v>
      </c>
      <c r="J170" s="15" t="s">
        <v>16</v>
      </c>
      <c r="K170" s="15">
        <v>467003028</v>
      </c>
      <c r="L170" s="65"/>
    </row>
    <row r="171" spans="1:12" s="51" customFormat="1" ht="12.75">
      <c r="A171" s="171"/>
      <c r="B171" s="173"/>
      <c r="C171" s="167"/>
      <c r="D171" s="167"/>
      <c r="E171" s="167"/>
      <c r="F171" s="167"/>
      <c r="G171" s="17">
        <v>89.912000000000006</v>
      </c>
      <c r="H171" s="17">
        <v>57.625999999999998</v>
      </c>
      <c r="I171" s="17">
        <v>57.625999999999998</v>
      </c>
      <c r="J171" s="15" t="s">
        <v>16</v>
      </c>
      <c r="K171" s="15">
        <v>467003034</v>
      </c>
      <c r="L171" s="65"/>
    </row>
    <row r="172" spans="1:12" s="51" customFormat="1" ht="38.25">
      <c r="A172" s="128" t="s">
        <v>51</v>
      </c>
      <c r="B172" s="15" t="s">
        <v>349</v>
      </c>
      <c r="C172" s="126" t="s">
        <v>261</v>
      </c>
      <c r="D172" s="126" t="s">
        <v>262</v>
      </c>
      <c r="E172" s="126" t="s">
        <v>303</v>
      </c>
      <c r="F172" s="126" t="s">
        <v>579</v>
      </c>
      <c r="G172" s="17">
        <v>32.956000000000003</v>
      </c>
      <c r="H172" s="17">
        <v>11.860300000000001</v>
      </c>
      <c r="I172" s="17">
        <v>11.8604</v>
      </c>
      <c r="J172" s="15" t="s">
        <v>16</v>
      </c>
      <c r="K172" s="15">
        <v>467003028</v>
      </c>
      <c r="L172" s="65"/>
    </row>
    <row r="173" spans="1:12" s="51" customFormat="1" ht="29.25" customHeight="1">
      <c r="A173" s="170" t="s">
        <v>52</v>
      </c>
      <c r="B173" s="172" t="s">
        <v>350</v>
      </c>
      <c r="C173" s="165" t="s">
        <v>261</v>
      </c>
      <c r="D173" s="165" t="s">
        <v>262</v>
      </c>
      <c r="E173" s="165" t="s">
        <v>303</v>
      </c>
      <c r="F173" s="165" t="s">
        <v>579</v>
      </c>
      <c r="G173" s="17">
        <v>55.103000000000002</v>
      </c>
      <c r="H173" s="17">
        <v>55.103000000000002</v>
      </c>
      <c r="I173" s="17">
        <v>34.934049999999999</v>
      </c>
      <c r="J173" s="15" t="s">
        <v>421</v>
      </c>
      <c r="K173" s="15">
        <v>467003032</v>
      </c>
      <c r="L173" s="65"/>
    </row>
    <row r="174" spans="1:12" s="51" customFormat="1" ht="12.75">
      <c r="A174" s="171"/>
      <c r="B174" s="173"/>
      <c r="C174" s="167"/>
      <c r="D174" s="167"/>
      <c r="E174" s="167"/>
      <c r="F174" s="167"/>
      <c r="G174" s="17">
        <v>38.06</v>
      </c>
      <c r="H174" s="17">
        <v>8.4888999999999992</v>
      </c>
      <c r="I174" s="17">
        <v>8.4888700000000004</v>
      </c>
      <c r="J174" s="15" t="s">
        <v>16</v>
      </c>
      <c r="K174" s="15">
        <v>467003028</v>
      </c>
      <c r="L174" s="65"/>
    </row>
    <row r="175" spans="1:12" s="51" customFormat="1" ht="27" customHeight="1">
      <c r="A175" s="170" t="s">
        <v>53</v>
      </c>
      <c r="B175" s="172" t="s">
        <v>351</v>
      </c>
      <c r="C175" s="165" t="s">
        <v>261</v>
      </c>
      <c r="D175" s="165" t="s">
        <v>262</v>
      </c>
      <c r="E175" s="165" t="s">
        <v>303</v>
      </c>
      <c r="F175" s="165" t="s">
        <v>579</v>
      </c>
      <c r="G175" s="17">
        <v>28.695</v>
      </c>
      <c r="H175" s="17">
        <v>10.6744</v>
      </c>
      <c r="I175" s="17">
        <v>10.6744</v>
      </c>
      <c r="J175" s="15" t="s">
        <v>16</v>
      </c>
      <c r="K175" s="15">
        <v>467003028</v>
      </c>
      <c r="L175" s="65"/>
    </row>
    <row r="176" spans="1:12" s="51" customFormat="1" ht="12.75">
      <c r="A176" s="171"/>
      <c r="B176" s="173"/>
      <c r="C176" s="167"/>
      <c r="D176" s="167"/>
      <c r="E176" s="167"/>
      <c r="F176" s="167"/>
      <c r="G176" s="17">
        <v>138.452</v>
      </c>
      <c r="H176" s="17">
        <v>83.323800000000006</v>
      </c>
      <c r="I176" s="17">
        <v>83.323779999999999</v>
      </c>
      <c r="J176" s="15" t="s">
        <v>16</v>
      </c>
      <c r="K176" s="15">
        <v>467003034</v>
      </c>
      <c r="L176" s="65"/>
    </row>
    <row r="177" spans="1:12" s="51" customFormat="1" ht="27.75" customHeight="1">
      <c r="A177" s="170" t="s">
        <v>54</v>
      </c>
      <c r="B177" s="172" t="s">
        <v>352</v>
      </c>
      <c r="C177" s="165" t="s">
        <v>261</v>
      </c>
      <c r="D177" s="165" t="s">
        <v>262</v>
      </c>
      <c r="E177" s="165" t="s">
        <v>303</v>
      </c>
      <c r="F177" s="165" t="s">
        <v>579</v>
      </c>
      <c r="G177" s="17">
        <v>28.657</v>
      </c>
      <c r="H177" s="17">
        <v>8.1636000000000006</v>
      </c>
      <c r="I177" s="17">
        <v>8.1636000000000006</v>
      </c>
      <c r="J177" s="15" t="s">
        <v>16</v>
      </c>
      <c r="K177" s="15">
        <v>467003028</v>
      </c>
      <c r="L177" s="65"/>
    </row>
    <row r="178" spans="1:12" s="51" customFormat="1" ht="12.75">
      <c r="A178" s="171"/>
      <c r="B178" s="173"/>
      <c r="C178" s="167"/>
      <c r="D178" s="167"/>
      <c r="E178" s="167"/>
      <c r="F178" s="167"/>
      <c r="G178" s="17">
        <v>138.452</v>
      </c>
      <c r="H178" s="17">
        <v>57.694699999999997</v>
      </c>
      <c r="I178" s="17">
        <v>57.694699999999997</v>
      </c>
      <c r="J178" s="15" t="s">
        <v>16</v>
      </c>
      <c r="K178" s="15">
        <v>467003034</v>
      </c>
      <c r="L178" s="65"/>
    </row>
    <row r="179" spans="1:12" s="51" customFormat="1" ht="25.5" customHeight="1">
      <c r="A179" s="170" t="s">
        <v>55</v>
      </c>
      <c r="B179" s="172" t="s">
        <v>353</v>
      </c>
      <c r="C179" s="165" t="s">
        <v>261</v>
      </c>
      <c r="D179" s="165" t="s">
        <v>262</v>
      </c>
      <c r="E179" s="165" t="s">
        <v>303</v>
      </c>
      <c r="F179" s="165" t="s">
        <v>579</v>
      </c>
      <c r="G179" s="17">
        <v>28.683</v>
      </c>
      <c r="H179" s="17">
        <v>24.227399999999999</v>
      </c>
      <c r="I179" s="17">
        <v>24.227399999999999</v>
      </c>
      <c r="J179" s="15" t="s">
        <v>16</v>
      </c>
      <c r="K179" s="15">
        <v>467003028</v>
      </c>
      <c r="L179" s="65"/>
    </row>
    <row r="180" spans="1:12" s="51" customFormat="1" ht="12.75">
      <c r="A180" s="171"/>
      <c r="B180" s="173"/>
      <c r="C180" s="167"/>
      <c r="D180" s="167"/>
      <c r="E180" s="167"/>
      <c r="F180" s="167"/>
      <c r="G180" s="17">
        <v>138.452</v>
      </c>
      <c r="H180" s="17">
        <v>59.692</v>
      </c>
      <c r="I180" s="17">
        <v>59.692</v>
      </c>
      <c r="J180" s="15" t="s">
        <v>16</v>
      </c>
      <c r="K180" s="15">
        <v>467003034</v>
      </c>
      <c r="L180" s="65"/>
    </row>
    <row r="181" spans="1:12" s="51" customFormat="1" ht="38.25">
      <c r="A181" s="128" t="s">
        <v>56</v>
      </c>
      <c r="B181" s="15" t="s">
        <v>354</v>
      </c>
      <c r="C181" s="126" t="s">
        <v>261</v>
      </c>
      <c r="D181" s="126" t="s">
        <v>262</v>
      </c>
      <c r="E181" s="126" t="s">
        <v>303</v>
      </c>
      <c r="F181" s="126" t="s">
        <v>579</v>
      </c>
      <c r="G181" s="17">
        <v>32.914000000000001</v>
      </c>
      <c r="H181" s="17">
        <v>17.8386</v>
      </c>
      <c r="I181" s="17">
        <v>17.838699999999999</v>
      </c>
      <c r="J181" s="15" t="s">
        <v>16</v>
      </c>
      <c r="K181" s="15">
        <v>467003028</v>
      </c>
      <c r="L181" s="65"/>
    </row>
    <row r="182" spans="1:12" s="51" customFormat="1" ht="26.25" customHeight="1">
      <c r="A182" s="170" t="s">
        <v>57</v>
      </c>
      <c r="B182" s="172" t="s">
        <v>355</v>
      </c>
      <c r="C182" s="165" t="s">
        <v>261</v>
      </c>
      <c r="D182" s="165" t="s">
        <v>262</v>
      </c>
      <c r="E182" s="165" t="s">
        <v>303</v>
      </c>
      <c r="F182" s="165" t="s">
        <v>579</v>
      </c>
      <c r="G182" s="17">
        <v>23.952999999999999</v>
      </c>
      <c r="H182" s="17">
        <v>11.8575</v>
      </c>
      <c r="I182" s="17">
        <v>11.8575</v>
      </c>
      <c r="J182" s="15" t="s">
        <v>16</v>
      </c>
      <c r="K182" s="15">
        <v>467003028</v>
      </c>
      <c r="L182" s="65"/>
    </row>
    <row r="183" spans="1:12" s="51" customFormat="1" ht="12.75">
      <c r="A183" s="171"/>
      <c r="B183" s="173"/>
      <c r="C183" s="167"/>
      <c r="D183" s="167"/>
      <c r="E183" s="167"/>
      <c r="F183" s="167"/>
      <c r="G183" s="17">
        <v>108.114</v>
      </c>
      <c r="H183" s="17">
        <v>82.334000000000003</v>
      </c>
      <c r="I183" s="17">
        <v>82.334000000000003</v>
      </c>
      <c r="J183" s="15" t="s">
        <v>16</v>
      </c>
      <c r="K183" s="15">
        <v>467003034</v>
      </c>
      <c r="L183" s="65"/>
    </row>
    <row r="184" spans="1:12" s="51" customFormat="1" ht="27" customHeight="1">
      <c r="A184" s="170" t="s">
        <v>58</v>
      </c>
      <c r="B184" s="172" t="s">
        <v>356</v>
      </c>
      <c r="C184" s="165" t="s">
        <v>261</v>
      </c>
      <c r="D184" s="165" t="s">
        <v>262</v>
      </c>
      <c r="E184" s="165" t="s">
        <v>303</v>
      </c>
      <c r="F184" s="165" t="s">
        <v>579</v>
      </c>
      <c r="G184" s="17">
        <v>32.954999999999998</v>
      </c>
      <c r="H184" s="17">
        <v>11.8592</v>
      </c>
      <c r="I184" s="17">
        <v>11.8592</v>
      </c>
      <c r="J184" s="15" t="s">
        <v>16</v>
      </c>
      <c r="K184" s="15">
        <v>467003028</v>
      </c>
      <c r="L184" s="65"/>
    </row>
    <row r="185" spans="1:12" s="51" customFormat="1" ht="12.75">
      <c r="A185" s="171"/>
      <c r="B185" s="173"/>
      <c r="C185" s="167"/>
      <c r="D185" s="167"/>
      <c r="E185" s="167"/>
      <c r="F185" s="167"/>
      <c r="G185" s="17">
        <v>96.912000000000006</v>
      </c>
      <c r="H185" s="17">
        <v>76.912000000000006</v>
      </c>
      <c r="I185" s="17">
        <v>76.911900000000003</v>
      </c>
      <c r="J185" s="15" t="s">
        <v>16</v>
      </c>
      <c r="K185" s="15">
        <v>467003034</v>
      </c>
      <c r="L185" s="65"/>
    </row>
    <row r="186" spans="1:12" s="51" customFormat="1" ht="38.25">
      <c r="A186" s="128" t="s">
        <v>59</v>
      </c>
      <c r="B186" s="15" t="s">
        <v>357</v>
      </c>
      <c r="C186" s="126" t="s">
        <v>261</v>
      </c>
      <c r="D186" s="126" t="s">
        <v>262</v>
      </c>
      <c r="E186" s="126" t="s">
        <v>303</v>
      </c>
      <c r="F186" s="126" t="s">
        <v>579</v>
      </c>
      <c r="G186" s="17">
        <v>33.47</v>
      </c>
      <c r="H186" s="17">
        <v>12.348000000000001</v>
      </c>
      <c r="I186" s="17">
        <v>12.348000000000001</v>
      </c>
      <c r="J186" s="15" t="s">
        <v>16</v>
      </c>
      <c r="K186" s="15">
        <v>467003028</v>
      </c>
      <c r="L186" s="65"/>
    </row>
    <row r="187" spans="1:12" s="51" customFormat="1" ht="38.25">
      <c r="A187" s="128" t="s">
        <v>60</v>
      </c>
      <c r="B187" s="15" t="s">
        <v>358</v>
      </c>
      <c r="C187" s="126" t="s">
        <v>261</v>
      </c>
      <c r="D187" s="126" t="s">
        <v>262</v>
      </c>
      <c r="E187" s="126" t="s">
        <v>303</v>
      </c>
      <c r="F187" s="126" t="s">
        <v>579</v>
      </c>
      <c r="G187" s="17">
        <v>33.47</v>
      </c>
      <c r="H187" s="17">
        <v>12.348000000000001</v>
      </c>
      <c r="I187" s="17">
        <v>12.347989999999999</v>
      </c>
      <c r="J187" s="15" t="s">
        <v>16</v>
      </c>
      <c r="K187" s="15">
        <v>467003028</v>
      </c>
      <c r="L187" s="65"/>
    </row>
    <row r="188" spans="1:12" s="51" customFormat="1" ht="38.25">
      <c r="A188" s="128" t="s">
        <v>61</v>
      </c>
      <c r="B188" s="15" t="s">
        <v>359</v>
      </c>
      <c r="C188" s="126" t="s">
        <v>261</v>
      </c>
      <c r="D188" s="126" t="s">
        <v>262</v>
      </c>
      <c r="E188" s="126" t="s">
        <v>303</v>
      </c>
      <c r="F188" s="126" t="s">
        <v>579</v>
      </c>
      <c r="G188" s="17">
        <v>33.47</v>
      </c>
      <c r="H188" s="17">
        <v>11.862500000000001</v>
      </c>
      <c r="I188" s="17">
        <v>11.862500000000001</v>
      </c>
      <c r="J188" s="15" t="s">
        <v>16</v>
      </c>
      <c r="K188" s="15">
        <v>467003028</v>
      </c>
      <c r="L188" s="65"/>
    </row>
    <row r="189" spans="1:12" s="51" customFormat="1" ht="26.25" customHeight="1">
      <c r="A189" s="170" t="s">
        <v>62</v>
      </c>
      <c r="B189" s="172" t="s">
        <v>360</v>
      </c>
      <c r="C189" s="165" t="s">
        <v>261</v>
      </c>
      <c r="D189" s="165" t="s">
        <v>262</v>
      </c>
      <c r="E189" s="165" t="s">
        <v>303</v>
      </c>
      <c r="F189" s="165" t="s">
        <v>579</v>
      </c>
      <c r="G189" s="17">
        <v>32.968000000000004</v>
      </c>
      <c r="H189" s="17">
        <v>11.7067</v>
      </c>
      <c r="I189" s="17">
        <v>11.7067</v>
      </c>
      <c r="J189" s="15" t="s">
        <v>16</v>
      </c>
      <c r="K189" s="15">
        <v>467003028</v>
      </c>
      <c r="L189" s="65"/>
    </row>
    <row r="190" spans="1:12" s="51" customFormat="1" ht="12.75">
      <c r="A190" s="171"/>
      <c r="B190" s="173"/>
      <c r="C190" s="167"/>
      <c r="D190" s="167"/>
      <c r="E190" s="167"/>
      <c r="F190" s="167"/>
      <c r="G190" s="17">
        <v>106.91200000000001</v>
      </c>
      <c r="H190" s="17">
        <v>71.912000000000006</v>
      </c>
      <c r="I190" s="17">
        <v>71.912000000000006</v>
      </c>
      <c r="J190" s="15" t="s">
        <v>16</v>
      </c>
      <c r="K190" s="15">
        <v>467003034</v>
      </c>
      <c r="L190" s="65"/>
    </row>
    <row r="191" spans="1:12" s="51" customFormat="1" ht="38.25">
      <c r="A191" s="128" t="s">
        <v>63</v>
      </c>
      <c r="B191" s="15" t="s">
        <v>361</v>
      </c>
      <c r="C191" s="126" t="s">
        <v>261</v>
      </c>
      <c r="D191" s="126" t="s">
        <v>262</v>
      </c>
      <c r="E191" s="126" t="s">
        <v>303</v>
      </c>
      <c r="F191" s="126" t="s">
        <v>583</v>
      </c>
      <c r="G191" s="17">
        <v>11.776999999999999</v>
      </c>
      <c r="H191" s="17">
        <v>0.4819</v>
      </c>
      <c r="I191" s="17">
        <v>0.48185</v>
      </c>
      <c r="J191" s="15" t="s">
        <v>16</v>
      </c>
      <c r="K191" s="15">
        <v>467003028</v>
      </c>
      <c r="L191" s="65"/>
    </row>
    <row r="192" spans="1:12" s="51" customFormat="1" ht="38.25">
      <c r="A192" s="128" t="s">
        <v>64</v>
      </c>
      <c r="B192" s="15" t="s">
        <v>363</v>
      </c>
      <c r="C192" s="126" t="s">
        <v>261</v>
      </c>
      <c r="D192" s="126" t="s">
        <v>262</v>
      </c>
      <c r="E192" s="126" t="s">
        <v>303</v>
      </c>
      <c r="F192" s="126" t="s">
        <v>583</v>
      </c>
      <c r="G192" s="17">
        <v>12.535</v>
      </c>
      <c r="H192" s="17">
        <v>0.63490000000000002</v>
      </c>
      <c r="I192" s="17">
        <v>0.63485999999999998</v>
      </c>
      <c r="J192" s="15" t="s">
        <v>16</v>
      </c>
      <c r="K192" s="15">
        <v>467003028</v>
      </c>
      <c r="L192" s="65"/>
    </row>
    <row r="193" spans="1:12" s="51" customFormat="1" ht="38.25">
      <c r="A193" s="128" t="s">
        <v>65</v>
      </c>
      <c r="B193" s="15" t="s">
        <v>362</v>
      </c>
      <c r="C193" s="126" t="s">
        <v>261</v>
      </c>
      <c r="D193" s="126" t="s">
        <v>262</v>
      </c>
      <c r="E193" s="126" t="s">
        <v>303</v>
      </c>
      <c r="F193" s="126" t="s">
        <v>583</v>
      </c>
      <c r="G193" s="17">
        <v>13.997999999999999</v>
      </c>
      <c r="H193" s="17">
        <v>0.50900000000000001</v>
      </c>
      <c r="I193" s="17">
        <v>0.50900000000000001</v>
      </c>
      <c r="J193" s="15" t="s">
        <v>16</v>
      </c>
      <c r="K193" s="15">
        <v>467003028</v>
      </c>
      <c r="L193" s="65"/>
    </row>
    <row r="194" spans="1:12" s="51" customFormat="1" ht="38.25">
      <c r="A194" s="128" t="s">
        <v>66</v>
      </c>
      <c r="B194" s="15" t="s">
        <v>364</v>
      </c>
      <c r="C194" s="126" t="s">
        <v>261</v>
      </c>
      <c r="D194" s="126" t="s">
        <v>262</v>
      </c>
      <c r="E194" s="126" t="s">
        <v>303</v>
      </c>
      <c r="F194" s="126" t="s">
        <v>583</v>
      </c>
      <c r="G194" s="17">
        <v>14.756</v>
      </c>
      <c r="H194" s="17">
        <v>0.66239999999999999</v>
      </c>
      <c r="I194" s="17">
        <v>0.66239999999999999</v>
      </c>
      <c r="J194" s="15" t="s">
        <v>16</v>
      </c>
      <c r="K194" s="15">
        <v>467003028</v>
      </c>
      <c r="L194" s="65"/>
    </row>
    <row r="195" spans="1:12" s="51" customFormat="1" ht="13.5">
      <c r="A195" s="170"/>
      <c r="B195" s="96" t="s">
        <v>365</v>
      </c>
      <c r="C195" s="179" t="s">
        <v>261</v>
      </c>
      <c r="D195" s="179"/>
      <c r="E195" s="179"/>
      <c r="F195" s="159"/>
      <c r="G195" s="24">
        <f>SUM(G196:G199)</f>
        <v>1270.3890490000001</v>
      </c>
      <c r="H195" s="24">
        <f t="shared" ref="H195:I195" si="29">SUM(H196:H199)</f>
        <v>813.36860000000001</v>
      </c>
      <c r="I195" s="24">
        <f t="shared" si="29"/>
        <v>810.74823000000004</v>
      </c>
      <c r="J195" s="37"/>
      <c r="K195" s="37"/>
      <c r="L195" s="65"/>
    </row>
    <row r="196" spans="1:12" s="51" customFormat="1" ht="13.5" customHeight="1">
      <c r="A196" s="186"/>
      <c r="B196" s="179" t="s">
        <v>292</v>
      </c>
      <c r="C196" s="180"/>
      <c r="D196" s="180"/>
      <c r="E196" s="180"/>
      <c r="F196" s="175"/>
      <c r="G196" s="24">
        <f>G200+G202+G204+G206+G207+G208+G209+G210+G211+G213+G215+G216+G218+G219+G220+G221+G222+G224+G226+G228+G229+G230+G231+G232+G233+G234+G235+G236+G238+G240+G242+G244+G245+G246</f>
        <v>280.95004900000021</v>
      </c>
      <c r="H196" s="24">
        <f t="shared" ref="H196:I196" si="30">H200+H202+H204+H206+H207+H208+H209+H210+H211+H213+H215+H216+H218+H219+H220+H221+H222+H224+H226+H228+H229+H230+H231+H232+H233+H234+H235+H236+H238+H240+H242+H244+H245+H246</f>
        <v>150.99689999999998</v>
      </c>
      <c r="I196" s="24">
        <f t="shared" si="30"/>
        <v>148.39656000000002</v>
      </c>
      <c r="J196" s="20" t="s">
        <v>16</v>
      </c>
      <c r="K196" s="20">
        <v>467003028</v>
      </c>
      <c r="L196" s="65"/>
    </row>
    <row r="197" spans="1:12" s="51" customFormat="1" ht="13.5" customHeight="1">
      <c r="A197" s="186"/>
      <c r="B197" s="180"/>
      <c r="C197" s="180"/>
      <c r="D197" s="180"/>
      <c r="E197" s="180"/>
      <c r="F197" s="175"/>
      <c r="G197" s="24">
        <f>G201+G203+G205</f>
        <v>989.43899999999996</v>
      </c>
      <c r="H197" s="24">
        <f t="shared" ref="H197:I197" si="31">H201+H203+H205</f>
        <v>0</v>
      </c>
      <c r="I197" s="24">
        <f t="shared" si="31"/>
        <v>0</v>
      </c>
      <c r="J197" s="20" t="s">
        <v>421</v>
      </c>
      <c r="K197" s="20">
        <v>467003032</v>
      </c>
      <c r="L197" s="65"/>
    </row>
    <row r="198" spans="1:12" s="51" customFormat="1" ht="13.5" customHeight="1">
      <c r="A198" s="186"/>
      <c r="B198" s="180"/>
      <c r="C198" s="180"/>
      <c r="D198" s="180"/>
      <c r="E198" s="180"/>
      <c r="F198" s="175"/>
      <c r="G198" s="24">
        <f>G223+G225+G227+G237+G239+G241+G243</f>
        <v>0</v>
      </c>
      <c r="H198" s="24">
        <f t="shared" ref="H198:I198" si="32">H223+H225+H227+H237+H239+H241+H243</f>
        <v>662</v>
      </c>
      <c r="I198" s="24">
        <f t="shared" si="32"/>
        <v>662</v>
      </c>
      <c r="J198" s="20" t="s">
        <v>16</v>
      </c>
      <c r="K198" s="20">
        <v>467003034</v>
      </c>
      <c r="L198" s="65"/>
    </row>
    <row r="199" spans="1:12" s="51" customFormat="1" ht="13.5" customHeight="1">
      <c r="A199" s="171"/>
      <c r="B199" s="181"/>
      <c r="C199" s="181"/>
      <c r="D199" s="181"/>
      <c r="E199" s="181"/>
      <c r="F199" s="160"/>
      <c r="G199" s="24">
        <f>G212+G214+G217</f>
        <v>0</v>
      </c>
      <c r="H199" s="24">
        <f t="shared" ref="H199:I199" si="33">H212+H214+H217</f>
        <v>0.37170000000000003</v>
      </c>
      <c r="I199" s="24">
        <f t="shared" si="33"/>
        <v>0.35166999999999998</v>
      </c>
      <c r="J199" s="20" t="s">
        <v>424</v>
      </c>
      <c r="K199" s="20">
        <v>467003015</v>
      </c>
      <c r="L199" s="65"/>
    </row>
    <row r="200" spans="1:12" s="51" customFormat="1" ht="27" customHeight="1">
      <c r="A200" s="170" t="s">
        <v>67</v>
      </c>
      <c r="B200" s="172" t="s">
        <v>366</v>
      </c>
      <c r="C200" s="165" t="s">
        <v>261</v>
      </c>
      <c r="D200" s="165" t="s">
        <v>262</v>
      </c>
      <c r="E200" s="165" t="s">
        <v>303</v>
      </c>
      <c r="F200" s="165" t="s">
        <v>581</v>
      </c>
      <c r="G200" s="17">
        <v>36.646000000000001</v>
      </c>
      <c r="H200" s="17">
        <v>0</v>
      </c>
      <c r="I200" s="17"/>
      <c r="J200" s="15" t="s">
        <v>16</v>
      </c>
      <c r="K200" s="15">
        <v>467003028</v>
      </c>
      <c r="L200" s="65"/>
    </row>
    <row r="201" spans="1:12" s="51" customFormat="1" ht="12.75">
      <c r="A201" s="171"/>
      <c r="B201" s="173"/>
      <c r="C201" s="167"/>
      <c r="D201" s="167"/>
      <c r="E201" s="167"/>
      <c r="F201" s="167"/>
      <c r="G201" s="17">
        <v>329.81299999999999</v>
      </c>
      <c r="H201" s="17">
        <v>0</v>
      </c>
      <c r="I201" s="17"/>
      <c r="J201" s="15" t="s">
        <v>421</v>
      </c>
      <c r="K201" s="15">
        <v>467003032</v>
      </c>
      <c r="L201" s="65"/>
    </row>
    <row r="202" spans="1:12" s="51" customFormat="1" ht="27.75" customHeight="1">
      <c r="A202" s="170" t="s">
        <v>68</v>
      </c>
      <c r="B202" s="172" t="s">
        <v>367</v>
      </c>
      <c r="C202" s="165" t="s">
        <v>261</v>
      </c>
      <c r="D202" s="165" t="s">
        <v>262</v>
      </c>
      <c r="E202" s="165" t="s">
        <v>303</v>
      </c>
      <c r="F202" s="165" t="s">
        <v>581</v>
      </c>
      <c r="G202" s="17">
        <v>36.646000000000001</v>
      </c>
      <c r="H202" s="17">
        <v>0</v>
      </c>
      <c r="I202" s="17"/>
      <c r="J202" s="15" t="s">
        <v>16</v>
      </c>
      <c r="K202" s="15">
        <v>467003028</v>
      </c>
      <c r="L202" s="65"/>
    </row>
    <row r="203" spans="1:12" s="51" customFormat="1" ht="12.75">
      <c r="A203" s="171"/>
      <c r="B203" s="173"/>
      <c r="C203" s="167"/>
      <c r="D203" s="167"/>
      <c r="E203" s="167"/>
      <c r="F203" s="167"/>
      <c r="G203" s="17">
        <v>329.81299999999999</v>
      </c>
      <c r="H203" s="17">
        <v>0</v>
      </c>
      <c r="I203" s="17"/>
      <c r="J203" s="15" t="s">
        <v>421</v>
      </c>
      <c r="K203" s="15">
        <v>467003032</v>
      </c>
      <c r="L203" s="65"/>
    </row>
    <row r="204" spans="1:12" s="51" customFormat="1" ht="27" customHeight="1">
      <c r="A204" s="170" t="s">
        <v>69</v>
      </c>
      <c r="B204" s="172" t="s">
        <v>368</v>
      </c>
      <c r="C204" s="165" t="s">
        <v>261</v>
      </c>
      <c r="D204" s="165" t="s">
        <v>262</v>
      </c>
      <c r="E204" s="165" t="s">
        <v>303</v>
      </c>
      <c r="F204" s="165" t="s">
        <v>581</v>
      </c>
      <c r="G204" s="17">
        <v>36.646000000000001</v>
      </c>
      <c r="H204" s="17">
        <v>0</v>
      </c>
      <c r="I204" s="17"/>
      <c r="J204" s="15" t="s">
        <v>16</v>
      </c>
      <c r="K204" s="15">
        <v>467003028</v>
      </c>
      <c r="L204" s="65"/>
    </row>
    <row r="205" spans="1:12" s="51" customFormat="1" ht="12.75">
      <c r="A205" s="171"/>
      <c r="B205" s="173"/>
      <c r="C205" s="167"/>
      <c r="D205" s="167"/>
      <c r="E205" s="167"/>
      <c r="F205" s="167"/>
      <c r="G205" s="17">
        <v>329.81299999999999</v>
      </c>
      <c r="H205" s="17">
        <v>0</v>
      </c>
      <c r="I205" s="17"/>
      <c r="J205" s="15" t="s">
        <v>421</v>
      </c>
      <c r="K205" s="15">
        <v>467003032</v>
      </c>
      <c r="L205" s="65"/>
    </row>
    <row r="206" spans="1:12" s="51" customFormat="1" ht="38.25">
      <c r="A206" s="128" t="s">
        <v>70</v>
      </c>
      <c r="B206" s="15" t="s">
        <v>370</v>
      </c>
      <c r="C206" s="126" t="s">
        <v>261</v>
      </c>
      <c r="D206" s="126" t="s">
        <v>262</v>
      </c>
      <c r="E206" s="126" t="s">
        <v>303</v>
      </c>
      <c r="F206" s="126" t="s">
        <v>583</v>
      </c>
      <c r="G206" s="32">
        <v>2.84</v>
      </c>
      <c r="H206" s="32">
        <v>1.819</v>
      </c>
      <c r="I206" s="32">
        <v>1.81898</v>
      </c>
      <c r="J206" s="15" t="s">
        <v>16</v>
      </c>
      <c r="K206" s="15">
        <v>467003028</v>
      </c>
      <c r="L206" s="65"/>
    </row>
    <row r="207" spans="1:12" s="51" customFormat="1" ht="38.25">
      <c r="A207" s="128" t="s">
        <v>71</v>
      </c>
      <c r="B207" s="15" t="s">
        <v>369</v>
      </c>
      <c r="C207" s="126" t="s">
        <v>261</v>
      </c>
      <c r="D207" s="126" t="s">
        <v>262</v>
      </c>
      <c r="E207" s="126" t="s">
        <v>303</v>
      </c>
      <c r="F207" s="126" t="s">
        <v>583</v>
      </c>
      <c r="G207" s="32">
        <v>1</v>
      </c>
      <c r="H207" s="32">
        <v>1.819</v>
      </c>
      <c r="I207" s="32">
        <v>1.81898</v>
      </c>
      <c r="J207" s="15" t="s">
        <v>16</v>
      </c>
      <c r="K207" s="15">
        <v>467003028</v>
      </c>
      <c r="L207" s="65"/>
    </row>
    <row r="208" spans="1:12" s="51" customFormat="1" ht="38.25">
      <c r="A208" s="128" t="s">
        <v>72</v>
      </c>
      <c r="B208" s="15" t="s">
        <v>371</v>
      </c>
      <c r="C208" s="126" t="s">
        <v>261</v>
      </c>
      <c r="D208" s="126" t="s">
        <v>262</v>
      </c>
      <c r="E208" s="126" t="s">
        <v>303</v>
      </c>
      <c r="F208" s="126" t="s">
        <v>583</v>
      </c>
      <c r="G208" s="32">
        <v>5.91</v>
      </c>
      <c r="H208" s="32">
        <v>5.1543000000000001</v>
      </c>
      <c r="I208" s="32">
        <v>5.1543000000000001</v>
      </c>
      <c r="J208" s="15" t="s">
        <v>16</v>
      </c>
      <c r="K208" s="15">
        <v>467003028</v>
      </c>
      <c r="L208" s="65"/>
    </row>
    <row r="209" spans="1:12" s="51" customFormat="1" ht="38.25">
      <c r="A209" s="128" t="s">
        <v>73</v>
      </c>
      <c r="B209" s="15" t="s">
        <v>372</v>
      </c>
      <c r="C209" s="126" t="s">
        <v>261</v>
      </c>
      <c r="D209" s="126" t="s">
        <v>262</v>
      </c>
      <c r="E209" s="126" t="s">
        <v>303</v>
      </c>
      <c r="F209" s="126" t="s">
        <v>583</v>
      </c>
      <c r="G209" s="32">
        <v>8.4700000000000006</v>
      </c>
      <c r="H209" s="32">
        <v>6.1348000000000003</v>
      </c>
      <c r="I209" s="32">
        <v>6.1348000000000003</v>
      </c>
      <c r="J209" s="15" t="s">
        <v>16</v>
      </c>
      <c r="K209" s="15">
        <v>467003028</v>
      </c>
      <c r="L209" s="65"/>
    </row>
    <row r="210" spans="1:12" s="51" customFormat="1" ht="38.25">
      <c r="A210" s="128" t="s">
        <v>74</v>
      </c>
      <c r="B210" s="15" t="s">
        <v>377</v>
      </c>
      <c r="C210" s="126" t="s">
        <v>261</v>
      </c>
      <c r="D210" s="126" t="s">
        <v>262</v>
      </c>
      <c r="E210" s="126" t="s">
        <v>303</v>
      </c>
      <c r="F210" s="126" t="s">
        <v>583</v>
      </c>
      <c r="G210" s="32">
        <v>6.2380000000000004</v>
      </c>
      <c r="H210" s="32">
        <v>4.5077999999999996</v>
      </c>
      <c r="I210" s="32">
        <v>4.5077999999999996</v>
      </c>
      <c r="J210" s="15" t="s">
        <v>16</v>
      </c>
      <c r="K210" s="15">
        <v>467003028</v>
      </c>
      <c r="L210" s="65"/>
    </row>
    <row r="211" spans="1:12" s="51" customFormat="1" ht="38.25" customHeight="1">
      <c r="A211" s="170" t="s">
        <v>75</v>
      </c>
      <c r="B211" s="172" t="s">
        <v>378</v>
      </c>
      <c r="C211" s="165" t="s">
        <v>261</v>
      </c>
      <c r="D211" s="165" t="s">
        <v>262</v>
      </c>
      <c r="E211" s="165" t="s">
        <v>303</v>
      </c>
      <c r="F211" s="165" t="s">
        <v>579</v>
      </c>
      <c r="G211" s="32">
        <v>0</v>
      </c>
      <c r="H211" s="32">
        <v>9.3355999999999995</v>
      </c>
      <c r="I211" s="32">
        <v>9.3355599999999992</v>
      </c>
      <c r="J211" s="15" t="s">
        <v>16</v>
      </c>
      <c r="K211" s="15">
        <v>467003028</v>
      </c>
      <c r="L211" s="65"/>
    </row>
    <row r="212" spans="1:12" s="51" customFormat="1" ht="12.75">
      <c r="A212" s="171"/>
      <c r="B212" s="173"/>
      <c r="C212" s="167"/>
      <c r="D212" s="167"/>
      <c r="E212" s="167"/>
      <c r="F212" s="167"/>
      <c r="G212" s="32">
        <v>0</v>
      </c>
      <c r="H212" s="44">
        <v>0.01</v>
      </c>
      <c r="I212" s="32">
        <v>0</v>
      </c>
      <c r="J212" s="15" t="s">
        <v>424</v>
      </c>
      <c r="K212" s="15">
        <v>467003015</v>
      </c>
      <c r="L212" s="65"/>
    </row>
    <row r="213" spans="1:12" s="51" customFormat="1" ht="42" customHeight="1">
      <c r="A213" s="170" t="s">
        <v>76</v>
      </c>
      <c r="B213" s="172" t="s">
        <v>379</v>
      </c>
      <c r="C213" s="165" t="s">
        <v>261</v>
      </c>
      <c r="D213" s="165" t="s">
        <v>262</v>
      </c>
      <c r="E213" s="165" t="s">
        <v>303</v>
      </c>
      <c r="F213" s="165" t="s">
        <v>583</v>
      </c>
      <c r="G213" s="32">
        <v>10.260049</v>
      </c>
      <c r="H213" s="32">
        <v>9.4817</v>
      </c>
      <c r="I213" s="32">
        <v>9.4817</v>
      </c>
      <c r="J213" s="15" t="s">
        <v>16</v>
      </c>
      <c r="K213" s="15">
        <v>467003028</v>
      </c>
      <c r="L213" s="65"/>
    </row>
    <row r="214" spans="1:12" s="51" customFormat="1" ht="12.75">
      <c r="A214" s="171"/>
      <c r="B214" s="173"/>
      <c r="C214" s="167"/>
      <c r="D214" s="167"/>
      <c r="E214" s="167"/>
      <c r="F214" s="167"/>
      <c r="G214" s="32">
        <v>0</v>
      </c>
      <c r="H214" s="44">
        <v>0.01</v>
      </c>
      <c r="I214" s="32">
        <v>0</v>
      </c>
      <c r="J214" s="15" t="s">
        <v>424</v>
      </c>
      <c r="K214" s="15">
        <v>467003015</v>
      </c>
      <c r="L214" s="65"/>
    </row>
    <row r="215" spans="1:12" s="51" customFormat="1" ht="38.25">
      <c r="A215" s="128" t="s">
        <v>77</v>
      </c>
      <c r="B215" s="15" t="s">
        <v>373</v>
      </c>
      <c r="C215" s="126" t="s">
        <v>261</v>
      </c>
      <c r="D215" s="126" t="s">
        <v>262</v>
      </c>
      <c r="E215" s="126" t="s">
        <v>303</v>
      </c>
      <c r="F215" s="126" t="s">
        <v>583</v>
      </c>
      <c r="G215" s="32">
        <v>8.4700000000000006</v>
      </c>
      <c r="H215" s="32">
        <v>6.1348000000000003</v>
      </c>
      <c r="I215" s="32">
        <v>6.1348000000000003</v>
      </c>
      <c r="J215" s="15" t="s">
        <v>16</v>
      </c>
      <c r="K215" s="15">
        <v>467003028</v>
      </c>
      <c r="L215" s="65"/>
    </row>
    <row r="216" spans="1:12" s="51" customFormat="1" ht="38.25" customHeight="1">
      <c r="A216" s="170" t="s">
        <v>78</v>
      </c>
      <c r="B216" s="172" t="s">
        <v>380</v>
      </c>
      <c r="C216" s="165" t="s">
        <v>261</v>
      </c>
      <c r="D216" s="165" t="s">
        <v>262</v>
      </c>
      <c r="E216" s="165" t="s">
        <v>303</v>
      </c>
      <c r="F216" s="165" t="s">
        <v>583</v>
      </c>
      <c r="G216" s="32">
        <v>3.234</v>
      </c>
      <c r="H216" s="32">
        <v>2.4300000000000002</v>
      </c>
      <c r="I216" s="32">
        <v>2.4300000000000002</v>
      </c>
      <c r="J216" s="15" t="s">
        <v>16</v>
      </c>
      <c r="K216" s="15">
        <v>467003028</v>
      </c>
      <c r="L216" s="65"/>
    </row>
    <row r="217" spans="1:12" s="51" customFormat="1" ht="12.75">
      <c r="A217" s="171"/>
      <c r="B217" s="173"/>
      <c r="C217" s="167"/>
      <c r="D217" s="167"/>
      <c r="E217" s="167"/>
      <c r="F217" s="167"/>
      <c r="G217" s="32">
        <v>0</v>
      </c>
      <c r="H217" s="32">
        <v>0.35170000000000001</v>
      </c>
      <c r="I217" s="32">
        <v>0.35166999999999998</v>
      </c>
      <c r="J217" s="15" t="s">
        <v>424</v>
      </c>
      <c r="K217" s="15">
        <v>467003015</v>
      </c>
      <c r="L217" s="65"/>
    </row>
    <row r="218" spans="1:12" s="51" customFormat="1" ht="38.25">
      <c r="A218" s="128" t="s">
        <v>79</v>
      </c>
      <c r="B218" s="15" t="s">
        <v>374</v>
      </c>
      <c r="C218" s="126" t="s">
        <v>261</v>
      </c>
      <c r="D218" s="126" t="s">
        <v>262</v>
      </c>
      <c r="E218" s="126" t="s">
        <v>303</v>
      </c>
      <c r="F218" s="126" t="s">
        <v>583</v>
      </c>
      <c r="G218" s="32">
        <v>8.4700000000000006</v>
      </c>
      <c r="H218" s="32">
        <v>6.1348000000000003</v>
      </c>
      <c r="I218" s="32">
        <v>6.1348000000000003</v>
      </c>
      <c r="J218" s="15" t="s">
        <v>16</v>
      </c>
      <c r="K218" s="15">
        <v>467003028</v>
      </c>
      <c r="L218" s="65"/>
    </row>
    <row r="219" spans="1:12" s="51" customFormat="1" ht="38.25">
      <c r="A219" s="128" t="s">
        <v>80</v>
      </c>
      <c r="B219" s="15" t="s">
        <v>382</v>
      </c>
      <c r="C219" s="126" t="s">
        <v>261</v>
      </c>
      <c r="D219" s="126" t="s">
        <v>262</v>
      </c>
      <c r="E219" s="126" t="s">
        <v>303</v>
      </c>
      <c r="F219" s="126" t="s">
        <v>583</v>
      </c>
      <c r="G219" s="32">
        <v>4.4400000000000004</v>
      </c>
      <c r="H219" s="32">
        <v>3.2040999999999999</v>
      </c>
      <c r="I219" s="32">
        <v>3.2040700000000002</v>
      </c>
      <c r="J219" s="15" t="s">
        <v>16</v>
      </c>
      <c r="K219" s="15">
        <v>467003028</v>
      </c>
      <c r="L219" s="65"/>
    </row>
    <row r="220" spans="1:12" s="51" customFormat="1" ht="38.25">
      <c r="A220" s="128" t="s">
        <v>81</v>
      </c>
      <c r="B220" s="15" t="s">
        <v>375</v>
      </c>
      <c r="C220" s="126" t="s">
        <v>261</v>
      </c>
      <c r="D220" s="126" t="s">
        <v>262</v>
      </c>
      <c r="E220" s="126" t="s">
        <v>303</v>
      </c>
      <c r="F220" s="126" t="s">
        <v>583</v>
      </c>
      <c r="G220" s="32">
        <v>8.4700000000000006</v>
      </c>
      <c r="H220" s="32">
        <v>6.8</v>
      </c>
      <c r="I220" s="32">
        <v>6.1348000000000003</v>
      </c>
      <c r="J220" s="15" t="s">
        <v>16</v>
      </c>
      <c r="K220" s="15">
        <v>467003028</v>
      </c>
      <c r="L220" s="65"/>
    </row>
    <row r="221" spans="1:12" s="51" customFormat="1" ht="38.25">
      <c r="A221" s="128" t="s">
        <v>82</v>
      </c>
      <c r="B221" s="15" t="s">
        <v>381</v>
      </c>
      <c r="C221" s="126" t="s">
        <v>261</v>
      </c>
      <c r="D221" s="126" t="s">
        <v>262</v>
      </c>
      <c r="E221" s="126" t="s">
        <v>303</v>
      </c>
      <c r="F221" s="126" t="s">
        <v>583</v>
      </c>
      <c r="G221" s="32">
        <v>4.4400000000000004</v>
      </c>
      <c r="H221" s="32">
        <v>3.2040999999999999</v>
      </c>
      <c r="I221" s="32">
        <v>3.2040700000000002</v>
      </c>
      <c r="J221" s="15" t="s">
        <v>16</v>
      </c>
      <c r="K221" s="15">
        <v>467003028</v>
      </c>
      <c r="L221" s="65"/>
    </row>
    <row r="222" spans="1:12" s="51" customFormat="1" ht="37.5" customHeight="1">
      <c r="A222" s="170" t="s">
        <v>83</v>
      </c>
      <c r="B222" s="172" t="s">
        <v>383</v>
      </c>
      <c r="C222" s="165" t="s">
        <v>261</v>
      </c>
      <c r="D222" s="165" t="s">
        <v>262</v>
      </c>
      <c r="E222" s="165" t="s">
        <v>303</v>
      </c>
      <c r="F222" s="165" t="s">
        <v>583</v>
      </c>
      <c r="G222" s="32">
        <v>6.06</v>
      </c>
      <c r="H222" s="32">
        <v>5.2781000000000002</v>
      </c>
      <c r="I222" s="32">
        <v>5.2779999999999996</v>
      </c>
      <c r="J222" s="15" t="s">
        <v>16</v>
      </c>
      <c r="K222" s="15">
        <v>467003028</v>
      </c>
      <c r="L222" s="65"/>
    </row>
    <row r="223" spans="1:12" s="51" customFormat="1" ht="15.75" customHeight="1">
      <c r="A223" s="171"/>
      <c r="B223" s="173"/>
      <c r="C223" s="167"/>
      <c r="D223" s="167"/>
      <c r="E223" s="167"/>
      <c r="F223" s="167"/>
      <c r="G223" s="32">
        <v>0</v>
      </c>
      <c r="H223" s="32">
        <v>100</v>
      </c>
      <c r="I223" s="32">
        <v>100</v>
      </c>
      <c r="J223" s="15" t="s">
        <v>16</v>
      </c>
      <c r="K223" s="15">
        <v>467003034</v>
      </c>
      <c r="L223" s="65"/>
    </row>
    <row r="224" spans="1:12" s="51" customFormat="1" ht="37.5" customHeight="1">
      <c r="A224" s="170" t="s">
        <v>84</v>
      </c>
      <c r="B224" s="172" t="s">
        <v>384</v>
      </c>
      <c r="C224" s="165" t="s">
        <v>261</v>
      </c>
      <c r="D224" s="165" t="s">
        <v>262</v>
      </c>
      <c r="E224" s="165" t="s">
        <v>303</v>
      </c>
      <c r="F224" s="165" t="s">
        <v>583</v>
      </c>
      <c r="G224" s="32">
        <v>6.06</v>
      </c>
      <c r="H224" s="32">
        <v>5.2781000000000002</v>
      </c>
      <c r="I224" s="32">
        <v>5.27806</v>
      </c>
      <c r="J224" s="15" t="s">
        <v>16</v>
      </c>
      <c r="K224" s="15">
        <v>467003028</v>
      </c>
      <c r="L224" s="69"/>
    </row>
    <row r="225" spans="1:12" s="51" customFormat="1" ht="12.75">
      <c r="A225" s="171"/>
      <c r="B225" s="173"/>
      <c r="C225" s="167"/>
      <c r="D225" s="167"/>
      <c r="E225" s="167"/>
      <c r="F225" s="167"/>
      <c r="G225" s="32">
        <v>0</v>
      </c>
      <c r="H225" s="32">
        <v>100</v>
      </c>
      <c r="I225" s="32">
        <v>100</v>
      </c>
      <c r="J225" s="15" t="s">
        <v>16</v>
      </c>
      <c r="K225" s="15">
        <v>467003034</v>
      </c>
      <c r="L225" s="69"/>
    </row>
    <row r="226" spans="1:12" s="51" customFormat="1" ht="39" customHeight="1">
      <c r="A226" s="170" t="s">
        <v>85</v>
      </c>
      <c r="B226" s="172" t="s">
        <v>385</v>
      </c>
      <c r="C226" s="165" t="s">
        <v>261</v>
      </c>
      <c r="D226" s="165" t="s">
        <v>262</v>
      </c>
      <c r="E226" s="165" t="s">
        <v>303</v>
      </c>
      <c r="F226" s="165" t="s">
        <v>583</v>
      </c>
      <c r="G226" s="32">
        <v>6.06</v>
      </c>
      <c r="H226" s="32">
        <v>5.2781000000000002</v>
      </c>
      <c r="I226" s="32">
        <v>5.27806</v>
      </c>
      <c r="J226" s="15" t="s">
        <v>16</v>
      </c>
      <c r="K226" s="15">
        <v>467003028</v>
      </c>
      <c r="L226" s="65"/>
    </row>
    <row r="227" spans="1:12" s="51" customFormat="1" ht="12.75">
      <c r="A227" s="171"/>
      <c r="B227" s="173"/>
      <c r="C227" s="167"/>
      <c r="D227" s="167"/>
      <c r="E227" s="167"/>
      <c r="F227" s="167"/>
      <c r="G227" s="32">
        <v>0</v>
      </c>
      <c r="H227" s="32">
        <v>60</v>
      </c>
      <c r="I227" s="32">
        <v>60</v>
      </c>
      <c r="J227" s="15" t="s">
        <v>16</v>
      </c>
      <c r="K227" s="15">
        <v>467003034</v>
      </c>
      <c r="L227" s="65"/>
    </row>
    <row r="228" spans="1:12" s="51" customFormat="1" ht="38.25">
      <c r="A228" s="128" t="s">
        <v>86</v>
      </c>
      <c r="B228" s="15" t="s">
        <v>386</v>
      </c>
      <c r="C228" s="126" t="s">
        <v>261</v>
      </c>
      <c r="D228" s="126" t="s">
        <v>262</v>
      </c>
      <c r="E228" s="126" t="s">
        <v>303</v>
      </c>
      <c r="F228" s="126" t="s">
        <v>583</v>
      </c>
      <c r="G228" s="32">
        <v>6.06</v>
      </c>
      <c r="H228" s="32">
        <v>5.2781000000000002</v>
      </c>
      <c r="I228" s="32">
        <v>5.27806</v>
      </c>
      <c r="J228" s="15" t="s">
        <v>16</v>
      </c>
      <c r="K228" s="15">
        <v>467003028</v>
      </c>
      <c r="L228" s="65"/>
    </row>
    <row r="229" spans="1:12" s="51" customFormat="1" ht="38.25">
      <c r="A229" s="128" t="s">
        <v>87</v>
      </c>
      <c r="B229" s="15" t="s">
        <v>387</v>
      </c>
      <c r="C229" s="126" t="s">
        <v>261</v>
      </c>
      <c r="D229" s="126" t="s">
        <v>262</v>
      </c>
      <c r="E229" s="126" t="s">
        <v>303</v>
      </c>
      <c r="F229" s="126" t="s">
        <v>583</v>
      </c>
      <c r="G229" s="32">
        <v>6.06</v>
      </c>
      <c r="H229" s="32">
        <v>5.2781000000000002</v>
      </c>
      <c r="I229" s="32">
        <v>5.27806</v>
      </c>
      <c r="J229" s="15" t="s">
        <v>16</v>
      </c>
      <c r="K229" s="15">
        <v>467003028</v>
      </c>
      <c r="L229" s="65"/>
    </row>
    <row r="230" spans="1:12" s="51" customFormat="1" ht="38.25">
      <c r="A230" s="128" t="s">
        <v>88</v>
      </c>
      <c r="B230" s="15" t="s">
        <v>388</v>
      </c>
      <c r="C230" s="126" t="s">
        <v>261</v>
      </c>
      <c r="D230" s="126" t="s">
        <v>262</v>
      </c>
      <c r="E230" s="126" t="s">
        <v>303</v>
      </c>
      <c r="F230" s="126" t="s">
        <v>583</v>
      </c>
      <c r="G230" s="32">
        <v>4.8179999999999996</v>
      </c>
      <c r="H230" s="32">
        <v>4.2003000000000004</v>
      </c>
      <c r="I230" s="32">
        <v>4.2002800000000002</v>
      </c>
      <c r="J230" s="15" t="s">
        <v>16</v>
      </c>
      <c r="K230" s="15">
        <v>467003028</v>
      </c>
      <c r="L230" s="65"/>
    </row>
    <row r="231" spans="1:12" s="51" customFormat="1" ht="38.25">
      <c r="A231" s="128" t="s">
        <v>89</v>
      </c>
      <c r="B231" s="15" t="s">
        <v>389</v>
      </c>
      <c r="C231" s="126" t="s">
        <v>261</v>
      </c>
      <c r="D231" s="126" t="s">
        <v>262</v>
      </c>
      <c r="E231" s="126" t="s">
        <v>303</v>
      </c>
      <c r="F231" s="126" t="s">
        <v>583</v>
      </c>
      <c r="G231" s="32">
        <v>4.8179999999999996</v>
      </c>
      <c r="H231" s="32">
        <v>4.2003000000000004</v>
      </c>
      <c r="I231" s="32">
        <v>4.2002800000000002</v>
      </c>
      <c r="J231" s="15" t="s">
        <v>16</v>
      </c>
      <c r="K231" s="15">
        <v>467003028</v>
      </c>
      <c r="L231" s="65"/>
    </row>
    <row r="232" spans="1:12" s="51" customFormat="1" ht="42.75" customHeight="1">
      <c r="A232" s="128" t="s">
        <v>90</v>
      </c>
      <c r="B232" s="15" t="s">
        <v>390</v>
      </c>
      <c r="C232" s="126" t="s">
        <v>261</v>
      </c>
      <c r="D232" s="126" t="s">
        <v>262</v>
      </c>
      <c r="E232" s="126" t="s">
        <v>303</v>
      </c>
      <c r="F232" s="126" t="s">
        <v>583</v>
      </c>
      <c r="G232" s="32">
        <v>4.8179999999999996</v>
      </c>
      <c r="H232" s="32">
        <v>4.2003000000000004</v>
      </c>
      <c r="I232" s="32">
        <v>4.2002800000000002</v>
      </c>
      <c r="J232" s="15" t="s">
        <v>16</v>
      </c>
      <c r="K232" s="15">
        <v>467003028</v>
      </c>
      <c r="L232" s="65"/>
    </row>
    <row r="233" spans="1:12" s="51" customFormat="1" ht="42" customHeight="1">
      <c r="A233" s="128" t="s">
        <v>91</v>
      </c>
      <c r="B233" s="15" t="s">
        <v>391</v>
      </c>
      <c r="C233" s="126" t="s">
        <v>261</v>
      </c>
      <c r="D233" s="126" t="s">
        <v>262</v>
      </c>
      <c r="E233" s="126" t="s">
        <v>303</v>
      </c>
      <c r="F233" s="126" t="s">
        <v>583</v>
      </c>
      <c r="G233" s="32">
        <v>4.8179999999999996</v>
      </c>
      <c r="H233" s="32">
        <v>4.2003000000000004</v>
      </c>
      <c r="I233" s="32">
        <v>4.2002800000000002</v>
      </c>
      <c r="J233" s="15" t="s">
        <v>16</v>
      </c>
      <c r="K233" s="15">
        <v>467003028</v>
      </c>
      <c r="L233" s="65"/>
    </row>
    <row r="234" spans="1:12" s="51" customFormat="1" ht="45" customHeight="1">
      <c r="A234" s="128" t="s">
        <v>92</v>
      </c>
      <c r="B234" s="15" t="s">
        <v>392</v>
      </c>
      <c r="C234" s="126" t="s">
        <v>261</v>
      </c>
      <c r="D234" s="126" t="s">
        <v>262</v>
      </c>
      <c r="E234" s="126" t="s">
        <v>303</v>
      </c>
      <c r="F234" s="126" t="s">
        <v>583</v>
      </c>
      <c r="G234" s="32">
        <v>4.8179999999999996</v>
      </c>
      <c r="H234" s="32">
        <v>4.2003000000000004</v>
      </c>
      <c r="I234" s="32">
        <v>4.2002800000000002</v>
      </c>
      <c r="J234" s="15" t="s">
        <v>16</v>
      </c>
      <c r="K234" s="15">
        <v>467003028</v>
      </c>
      <c r="L234" s="65"/>
    </row>
    <row r="235" spans="1:12" s="51" customFormat="1" ht="43.5" customHeight="1">
      <c r="A235" s="128" t="s">
        <v>93</v>
      </c>
      <c r="B235" s="15" t="s">
        <v>393</v>
      </c>
      <c r="C235" s="126" t="s">
        <v>261</v>
      </c>
      <c r="D235" s="126" t="s">
        <v>262</v>
      </c>
      <c r="E235" s="126" t="s">
        <v>303</v>
      </c>
      <c r="F235" s="126" t="s">
        <v>583</v>
      </c>
      <c r="G235" s="32">
        <v>4.8179999999999996</v>
      </c>
      <c r="H235" s="32">
        <v>4.2003000000000004</v>
      </c>
      <c r="I235" s="32">
        <v>4.2002800000000002</v>
      </c>
      <c r="J235" s="15" t="s">
        <v>16</v>
      </c>
      <c r="K235" s="15">
        <v>467003028</v>
      </c>
      <c r="L235" s="65"/>
    </row>
    <row r="236" spans="1:12" s="51" customFormat="1" ht="42" customHeight="1">
      <c r="A236" s="170" t="s">
        <v>94</v>
      </c>
      <c r="B236" s="172" t="s">
        <v>394</v>
      </c>
      <c r="C236" s="165" t="s">
        <v>261</v>
      </c>
      <c r="D236" s="165" t="s">
        <v>262</v>
      </c>
      <c r="E236" s="165" t="s">
        <v>303</v>
      </c>
      <c r="F236" s="165" t="s">
        <v>583</v>
      </c>
      <c r="G236" s="32">
        <v>4.8179999999999996</v>
      </c>
      <c r="H236" s="32">
        <v>4.2003000000000004</v>
      </c>
      <c r="I236" s="32">
        <v>4.2002800000000002</v>
      </c>
      <c r="J236" s="15" t="s">
        <v>16</v>
      </c>
      <c r="K236" s="15">
        <v>467003028</v>
      </c>
      <c r="L236" s="65"/>
    </row>
    <row r="237" spans="1:12" s="51" customFormat="1" ht="12.75">
      <c r="A237" s="171"/>
      <c r="B237" s="173"/>
      <c r="C237" s="167"/>
      <c r="D237" s="167"/>
      <c r="E237" s="167"/>
      <c r="F237" s="167"/>
      <c r="G237" s="32">
        <v>0</v>
      </c>
      <c r="H237" s="32">
        <v>115</v>
      </c>
      <c r="I237" s="32">
        <v>115</v>
      </c>
      <c r="J237" s="15" t="s">
        <v>16</v>
      </c>
      <c r="K237" s="15">
        <v>467003034</v>
      </c>
      <c r="L237" s="65"/>
    </row>
    <row r="238" spans="1:12" s="51" customFormat="1" ht="41.25" customHeight="1">
      <c r="A238" s="170" t="s">
        <v>95</v>
      </c>
      <c r="B238" s="172" t="s">
        <v>395</v>
      </c>
      <c r="C238" s="165" t="s">
        <v>261</v>
      </c>
      <c r="D238" s="165" t="s">
        <v>262</v>
      </c>
      <c r="E238" s="165" t="s">
        <v>303</v>
      </c>
      <c r="F238" s="165" t="s">
        <v>583</v>
      </c>
      <c r="G238" s="32">
        <v>4.8179999999999996</v>
      </c>
      <c r="H238" s="32">
        <v>4.2003000000000004</v>
      </c>
      <c r="I238" s="32">
        <v>4.2002800000000002</v>
      </c>
      <c r="J238" s="15" t="s">
        <v>16</v>
      </c>
      <c r="K238" s="15">
        <v>467003028</v>
      </c>
      <c r="L238" s="65"/>
    </row>
    <row r="239" spans="1:12" s="51" customFormat="1" ht="12.75">
      <c r="A239" s="171"/>
      <c r="B239" s="173"/>
      <c r="C239" s="167"/>
      <c r="D239" s="167"/>
      <c r="E239" s="167"/>
      <c r="F239" s="167"/>
      <c r="G239" s="32">
        <v>0</v>
      </c>
      <c r="H239" s="32">
        <v>115</v>
      </c>
      <c r="I239" s="32">
        <v>115</v>
      </c>
      <c r="J239" s="15" t="s">
        <v>16</v>
      </c>
      <c r="K239" s="15">
        <v>467003034</v>
      </c>
      <c r="L239" s="65"/>
    </row>
    <row r="240" spans="1:12" s="51" customFormat="1" ht="38.25" customHeight="1">
      <c r="A240" s="170" t="s">
        <v>96</v>
      </c>
      <c r="B240" s="172" t="s">
        <v>396</v>
      </c>
      <c r="C240" s="165" t="s">
        <v>261</v>
      </c>
      <c r="D240" s="165" t="s">
        <v>262</v>
      </c>
      <c r="E240" s="165" t="s">
        <v>303</v>
      </c>
      <c r="F240" s="165" t="s">
        <v>583</v>
      </c>
      <c r="G240" s="32">
        <v>4.8179999999999996</v>
      </c>
      <c r="H240" s="32">
        <v>4.2003000000000004</v>
      </c>
      <c r="I240" s="32">
        <v>4.2002800000000002</v>
      </c>
      <c r="J240" s="15" t="s">
        <v>16</v>
      </c>
      <c r="K240" s="15">
        <v>467003028</v>
      </c>
      <c r="L240" s="65"/>
    </row>
    <row r="241" spans="1:12" s="51" customFormat="1" ht="12.75">
      <c r="A241" s="171"/>
      <c r="B241" s="173"/>
      <c r="C241" s="167"/>
      <c r="D241" s="167"/>
      <c r="E241" s="167"/>
      <c r="F241" s="167"/>
      <c r="G241" s="32">
        <v>0</v>
      </c>
      <c r="H241" s="32">
        <v>72</v>
      </c>
      <c r="I241" s="32">
        <v>72</v>
      </c>
      <c r="J241" s="15" t="s">
        <v>16</v>
      </c>
      <c r="K241" s="15">
        <v>467003034</v>
      </c>
      <c r="L241" s="65"/>
    </row>
    <row r="242" spans="1:12" s="51" customFormat="1" ht="40.5" customHeight="1">
      <c r="A242" s="170" t="s">
        <v>97</v>
      </c>
      <c r="B242" s="172" t="s">
        <v>397</v>
      </c>
      <c r="C242" s="165" t="s">
        <v>261</v>
      </c>
      <c r="D242" s="165" t="s">
        <v>262</v>
      </c>
      <c r="E242" s="165" t="s">
        <v>303</v>
      </c>
      <c r="F242" s="165" t="s">
        <v>583</v>
      </c>
      <c r="G242" s="32">
        <v>4.8179999999999996</v>
      </c>
      <c r="H242" s="32">
        <v>4.2003000000000004</v>
      </c>
      <c r="I242" s="32">
        <v>4.2002800000000002</v>
      </c>
      <c r="J242" s="15" t="s">
        <v>16</v>
      </c>
      <c r="K242" s="15">
        <v>467003028</v>
      </c>
      <c r="L242" s="65"/>
    </row>
    <row r="243" spans="1:12" s="51" customFormat="1" ht="12.75">
      <c r="A243" s="171"/>
      <c r="B243" s="173"/>
      <c r="C243" s="167"/>
      <c r="D243" s="167"/>
      <c r="E243" s="167"/>
      <c r="F243" s="167"/>
      <c r="G243" s="32">
        <v>0</v>
      </c>
      <c r="H243" s="32">
        <v>100</v>
      </c>
      <c r="I243" s="32">
        <v>100</v>
      </c>
      <c r="J243" s="15" t="s">
        <v>16</v>
      </c>
      <c r="K243" s="15">
        <v>467003034</v>
      </c>
      <c r="L243" s="65"/>
    </row>
    <row r="244" spans="1:12" s="51" customFormat="1" ht="38.25">
      <c r="A244" s="128" t="s">
        <v>98</v>
      </c>
      <c r="B244" s="15" t="s">
        <v>376</v>
      </c>
      <c r="C244" s="126" t="s">
        <v>261</v>
      </c>
      <c r="D244" s="126" t="s">
        <v>262</v>
      </c>
      <c r="E244" s="126" t="s">
        <v>303</v>
      </c>
      <c r="F244" s="126" t="s">
        <v>583</v>
      </c>
      <c r="G244" s="32">
        <v>8.4700000000000006</v>
      </c>
      <c r="H244" s="32">
        <v>6.1348000000000003</v>
      </c>
      <c r="I244" s="32">
        <v>4.2002800000000002</v>
      </c>
      <c r="J244" s="15" t="s">
        <v>16</v>
      </c>
      <c r="K244" s="15">
        <v>467003028</v>
      </c>
      <c r="L244" s="69"/>
    </row>
    <row r="245" spans="1:12" s="51" customFormat="1" ht="38.25">
      <c r="A245" s="128" t="s">
        <v>99</v>
      </c>
      <c r="B245" s="15" t="s">
        <v>398</v>
      </c>
      <c r="C245" s="126" t="s">
        <v>261</v>
      </c>
      <c r="D245" s="126" t="s">
        <v>262</v>
      </c>
      <c r="E245" s="126" t="s">
        <v>303</v>
      </c>
      <c r="F245" s="126" t="s">
        <v>583</v>
      </c>
      <c r="G245" s="32">
        <v>5.91</v>
      </c>
      <c r="H245" s="32">
        <v>5.1543000000000001</v>
      </c>
      <c r="I245" s="32">
        <v>5.1542899999999996</v>
      </c>
      <c r="J245" s="15" t="s">
        <v>16</v>
      </c>
      <c r="K245" s="15">
        <v>467003028</v>
      </c>
      <c r="L245" s="65"/>
    </row>
    <row r="246" spans="1:12" s="51" customFormat="1" ht="38.25">
      <c r="A246" s="128" t="s">
        <v>100</v>
      </c>
      <c r="B246" s="15" t="s">
        <v>399</v>
      </c>
      <c r="C246" s="126" t="s">
        <v>261</v>
      </c>
      <c r="D246" s="126" t="s">
        <v>262</v>
      </c>
      <c r="E246" s="126" t="s">
        <v>303</v>
      </c>
      <c r="F246" s="126" t="s">
        <v>583</v>
      </c>
      <c r="G246" s="32">
        <v>5.91</v>
      </c>
      <c r="H246" s="32">
        <v>5.1543000000000001</v>
      </c>
      <c r="I246" s="32">
        <v>5.1542899999999996</v>
      </c>
      <c r="J246" s="15" t="s">
        <v>16</v>
      </c>
      <c r="K246" s="15">
        <v>467003028</v>
      </c>
      <c r="L246" s="65"/>
    </row>
    <row r="247" spans="1:12" s="51" customFormat="1" ht="15" customHeight="1">
      <c r="A247" s="36"/>
      <c r="B247" s="34"/>
      <c r="C247" s="34"/>
      <c r="D247" s="34"/>
      <c r="E247" s="34"/>
      <c r="F247" s="34"/>
      <c r="G247" s="19"/>
      <c r="H247" s="19"/>
      <c r="I247" s="19"/>
      <c r="J247" s="16"/>
      <c r="K247" s="16"/>
      <c r="L247" s="65"/>
    </row>
    <row r="248" spans="1:12" s="51" customFormat="1" ht="40.5">
      <c r="A248" s="188"/>
      <c r="B248" s="96" t="s">
        <v>422</v>
      </c>
      <c r="C248" s="179" t="s">
        <v>261</v>
      </c>
      <c r="D248" s="113"/>
      <c r="E248" s="113"/>
      <c r="F248" s="159"/>
      <c r="G248" s="24">
        <f t="shared" ref="G248:I248" si="34">SUM(G249:G252)</f>
        <v>8128.6949999999997</v>
      </c>
      <c r="H248" s="24">
        <f t="shared" si="34"/>
        <v>7179.4160000000011</v>
      </c>
      <c r="I248" s="24">
        <f t="shared" si="34"/>
        <v>6584.6808730000012</v>
      </c>
      <c r="J248" s="15"/>
      <c r="K248" s="15"/>
      <c r="L248" s="65"/>
    </row>
    <row r="249" spans="1:12" s="51" customFormat="1" ht="13.5">
      <c r="A249" s="189"/>
      <c r="B249" s="179" t="s">
        <v>287</v>
      </c>
      <c r="C249" s="180"/>
      <c r="D249" s="114"/>
      <c r="E249" s="114"/>
      <c r="F249" s="175"/>
      <c r="G249" s="24">
        <f>G273+G302+G355</f>
        <v>4700.03</v>
      </c>
      <c r="H249" s="24">
        <f t="shared" ref="H249:I249" si="35">H273+H302+H355</f>
        <v>4235.8780000000006</v>
      </c>
      <c r="I249" s="24">
        <f t="shared" si="35"/>
        <v>3678.0364300000001</v>
      </c>
      <c r="J249" s="20" t="s">
        <v>421</v>
      </c>
      <c r="K249" s="20">
        <v>467004032</v>
      </c>
      <c r="L249" s="65"/>
    </row>
    <row r="250" spans="1:12" s="51" customFormat="1" ht="13.5">
      <c r="A250" s="189"/>
      <c r="B250" s="180"/>
      <c r="C250" s="180"/>
      <c r="D250" s="114"/>
      <c r="E250" s="114"/>
      <c r="F250" s="175"/>
      <c r="G250" s="24">
        <f>G303+G356</f>
        <v>750</v>
      </c>
      <c r="H250" s="24">
        <f t="shared" ref="H250:I250" si="36">H303+H356</f>
        <v>750</v>
      </c>
      <c r="I250" s="24">
        <f t="shared" si="36"/>
        <v>750</v>
      </c>
      <c r="J250" s="20" t="s">
        <v>2</v>
      </c>
      <c r="K250" s="20">
        <v>467004011</v>
      </c>
      <c r="L250" s="65"/>
    </row>
    <row r="251" spans="1:12" s="51" customFormat="1" ht="13.5">
      <c r="A251" s="189"/>
      <c r="B251" s="180"/>
      <c r="C251" s="180"/>
      <c r="D251" s="114"/>
      <c r="E251" s="114"/>
      <c r="F251" s="175"/>
      <c r="G251" s="24">
        <f>G255+G264+G274+G304+G357</f>
        <v>2617.9110000000001</v>
      </c>
      <c r="H251" s="24">
        <f t="shared" ref="H251:I251" si="37">H255+H264+H274+H304+H357</f>
        <v>2138.4989</v>
      </c>
      <c r="I251" s="24">
        <f t="shared" si="37"/>
        <v>2107.0604870000002</v>
      </c>
      <c r="J251" s="20" t="s">
        <v>16</v>
      </c>
      <c r="K251" s="20">
        <v>467004028</v>
      </c>
      <c r="L251" s="65"/>
    </row>
    <row r="252" spans="1:12" s="51" customFormat="1" ht="13.5">
      <c r="A252" s="190"/>
      <c r="B252" s="181"/>
      <c r="C252" s="181"/>
      <c r="D252" s="115"/>
      <c r="E252" s="115"/>
      <c r="F252" s="160"/>
      <c r="G252" s="24">
        <f>G256+G265+G275+G358</f>
        <v>60.753999999999998</v>
      </c>
      <c r="H252" s="24">
        <f t="shared" ref="H252:I252" si="38">H256+H265+H275+H358</f>
        <v>55.039100000000005</v>
      </c>
      <c r="I252" s="24">
        <f t="shared" si="38"/>
        <v>49.583956000000001</v>
      </c>
      <c r="J252" s="20" t="s">
        <v>424</v>
      </c>
      <c r="K252" s="20">
        <v>467004015</v>
      </c>
      <c r="L252" s="65"/>
    </row>
    <row r="253" spans="1:12" s="51" customFormat="1" ht="12.75">
      <c r="A253" s="36"/>
      <c r="B253" s="35"/>
      <c r="C253" s="34"/>
      <c r="D253" s="34"/>
      <c r="E253" s="34"/>
      <c r="F253" s="34"/>
      <c r="G253" s="19"/>
      <c r="H253" s="19"/>
      <c r="I253" s="19"/>
      <c r="J253" s="16"/>
      <c r="K253" s="16"/>
      <c r="L253" s="65"/>
    </row>
    <row r="254" spans="1:12" s="51" customFormat="1" ht="15" customHeight="1">
      <c r="A254" s="188"/>
      <c r="B254" s="98" t="s">
        <v>317</v>
      </c>
      <c r="C254" s="179" t="s">
        <v>261</v>
      </c>
      <c r="D254" s="34"/>
      <c r="E254" s="34"/>
      <c r="F254" s="34"/>
      <c r="G254" s="24">
        <f>SUM(G255:G256)</f>
        <v>16.439999999999998</v>
      </c>
      <c r="H254" s="24">
        <f t="shared" ref="H254:I254" si="39">SUM(H255:H256)</f>
        <v>4.04</v>
      </c>
      <c r="I254" s="24">
        <f t="shared" si="39"/>
        <v>4.0397569999999998</v>
      </c>
      <c r="J254" s="16"/>
      <c r="K254" s="16"/>
      <c r="L254" s="65"/>
    </row>
    <row r="255" spans="1:12" s="14" customFormat="1" ht="13.5">
      <c r="A255" s="189"/>
      <c r="B255" s="194" t="s">
        <v>287</v>
      </c>
      <c r="C255" s="180"/>
      <c r="D255" s="97"/>
      <c r="E255" s="97"/>
      <c r="F255" s="120"/>
      <c r="G255" s="24">
        <f>G257+G258+G259+G261</f>
        <v>16.439999999999998</v>
      </c>
      <c r="H255" s="24">
        <f t="shared" ref="H255:I255" si="40">H257+H258+H259+H261</f>
        <v>3.1555</v>
      </c>
      <c r="I255" s="24">
        <f t="shared" si="40"/>
        <v>3.1553399999999998</v>
      </c>
      <c r="J255" s="20" t="s">
        <v>16</v>
      </c>
      <c r="K255" s="20">
        <v>467004028</v>
      </c>
      <c r="L255" s="69"/>
    </row>
    <row r="256" spans="1:12" s="14" customFormat="1" ht="13.5">
      <c r="A256" s="190"/>
      <c r="B256" s="194"/>
      <c r="C256" s="181"/>
      <c r="D256" s="97"/>
      <c r="E256" s="97"/>
      <c r="F256" s="120"/>
      <c r="G256" s="24">
        <f>G260+G262</f>
        <v>0</v>
      </c>
      <c r="H256" s="24">
        <f t="shared" ref="H256:I256" si="41">H260+H262</f>
        <v>0.88449999999999995</v>
      </c>
      <c r="I256" s="24">
        <f t="shared" si="41"/>
        <v>0.88441700000000001</v>
      </c>
      <c r="J256" s="20" t="s">
        <v>424</v>
      </c>
      <c r="K256" s="20">
        <v>467004015</v>
      </c>
      <c r="L256" s="69"/>
    </row>
    <row r="257" spans="1:12" s="51" customFormat="1" ht="63.75">
      <c r="A257" s="128" t="s">
        <v>101</v>
      </c>
      <c r="B257" s="15" t="s">
        <v>401</v>
      </c>
      <c r="C257" s="126" t="s">
        <v>261</v>
      </c>
      <c r="D257" s="126" t="s">
        <v>262</v>
      </c>
      <c r="E257" s="126" t="s">
        <v>303</v>
      </c>
      <c r="F257" s="126" t="s">
        <v>579</v>
      </c>
      <c r="G257" s="32">
        <v>14.44</v>
      </c>
      <c r="H257" s="32">
        <v>0</v>
      </c>
      <c r="I257" s="32"/>
      <c r="J257" s="15" t="s">
        <v>16</v>
      </c>
      <c r="K257" s="15">
        <v>467004028</v>
      </c>
      <c r="L257" s="65"/>
    </row>
    <row r="258" spans="1:12" s="51" customFormat="1" ht="51">
      <c r="A258" s="128" t="s">
        <v>102</v>
      </c>
      <c r="B258" s="15" t="s">
        <v>400</v>
      </c>
      <c r="C258" s="126" t="s">
        <v>261</v>
      </c>
      <c r="D258" s="126" t="s">
        <v>262</v>
      </c>
      <c r="E258" s="126" t="s">
        <v>303</v>
      </c>
      <c r="F258" s="126" t="s">
        <v>581</v>
      </c>
      <c r="G258" s="32">
        <v>2</v>
      </c>
      <c r="H258" s="32">
        <v>0</v>
      </c>
      <c r="I258" s="32"/>
      <c r="J258" s="15" t="s">
        <v>16</v>
      </c>
      <c r="K258" s="15">
        <v>467004028</v>
      </c>
      <c r="L258" s="65"/>
    </row>
    <row r="259" spans="1:12" s="51" customFormat="1" ht="39" customHeight="1">
      <c r="A259" s="170" t="s">
        <v>103</v>
      </c>
      <c r="B259" s="172" t="s">
        <v>402</v>
      </c>
      <c r="C259" s="165" t="s">
        <v>261</v>
      </c>
      <c r="D259" s="165" t="s">
        <v>262</v>
      </c>
      <c r="E259" s="165" t="s">
        <v>303</v>
      </c>
      <c r="F259" s="165" t="s">
        <v>197</v>
      </c>
      <c r="G259" s="32">
        <v>0</v>
      </c>
      <c r="H259" s="32">
        <v>0.97799999999999998</v>
      </c>
      <c r="I259" s="32">
        <v>0.97792999999999997</v>
      </c>
      <c r="J259" s="15" t="s">
        <v>16</v>
      </c>
      <c r="K259" s="15">
        <v>467004028</v>
      </c>
      <c r="L259" s="65"/>
    </row>
    <row r="260" spans="1:12" s="51" customFormat="1" ht="12.75">
      <c r="A260" s="171"/>
      <c r="B260" s="173"/>
      <c r="C260" s="167"/>
      <c r="D260" s="167"/>
      <c r="E260" s="167"/>
      <c r="F260" s="167"/>
      <c r="G260" s="32">
        <v>0</v>
      </c>
      <c r="H260" s="32">
        <v>0.35389999999999999</v>
      </c>
      <c r="I260" s="32">
        <v>0.35381699999999999</v>
      </c>
      <c r="J260" s="15" t="s">
        <v>424</v>
      </c>
      <c r="K260" s="15">
        <v>467004015</v>
      </c>
      <c r="L260" s="65"/>
    </row>
    <row r="261" spans="1:12" s="51" customFormat="1" ht="41.25" customHeight="1">
      <c r="A261" s="128" t="s">
        <v>104</v>
      </c>
      <c r="B261" s="15" t="s">
        <v>403</v>
      </c>
      <c r="C261" s="126" t="s">
        <v>261</v>
      </c>
      <c r="D261" s="126" t="s">
        <v>262</v>
      </c>
      <c r="E261" s="126" t="s">
        <v>303</v>
      </c>
      <c r="F261" s="126" t="s">
        <v>197</v>
      </c>
      <c r="G261" s="32">
        <v>0</v>
      </c>
      <c r="H261" s="32">
        <v>2.1775000000000002</v>
      </c>
      <c r="I261" s="32">
        <v>2.1774100000000001</v>
      </c>
      <c r="J261" s="15" t="s">
        <v>16</v>
      </c>
      <c r="K261" s="15">
        <v>467004028</v>
      </c>
      <c r="L261" s="65"/>
    </row>
    <row r="262" spans="1:12" s="51" customFormat="1" ht="47.25" customHeight="1">
      <c r="A262" s="128" t="s">
        <v>105</v>
      </c>
      <c r="B262" s="15" t="s">
        <v>404</v>
      </c>
      <c r="C262" s="126" t="s">
        <v>261</v>
      </c>
      <c r="D262" s="126" t="s">
        <v>262</v>
      </c>
      <c r="E262" s="126" t="s">
        <v>303</v>
      </c>
      <c r="F262" s="126" t="s">
        <v>198</v>
      </c>
      <c r="G262" s="32">
        <v>0</v>
      </c>
      <c r="H262" s="32">
        <v>0.53059999999999996</v>
      </c>
      <c r="I262" s="32">
        <v>0.53059999999999996</v>
      </c>
      <c r="J262" s="15" t="s">
        <v>424</v>
      </c>
      <c r="K262" s="15">
        <v>467004015</v>
      </c>
      <c r="L262" s="65"/>
    </row>
    <row r="263" spans="1:12" s="51" customFormat="1" ht="15" customHeight="1">
      <c r="A263" s="188"/>
      <c r="B263" s="96" t="s">
        <v>319</v>
      </c>
      <c r="C263" s="179" t="s">
        <v>261</v>
      </c>
      <c r="D263" s="126"/>
      <c r="E263" s="126"/>
      <c r="F263" s="126"/>
      <c r="G263" s="99">
        <f>SUM(G264:G265)</f>
        <v>109.892</v>
      </c>
      <c r="H263" s="99">
        <f t="shared" ref="H263:I263" si="42">SUM(H264:H265)</f>
        <v>53.011499999999998</v>
      </c>
      <c r="I263" s="99">
        <f t="shared" si="42"/>
        <v>51.602629999999998</v>
      </c>
      <c r="J263" s="15"/>
      <c r="K263" s="15"/>
      <c r="L263" s="65"/>
    </row>
    <row r="264" spans="1:12" s="51" customFormat="1" ht="13.5" customHeight="1">
      <c r="A264" s="189"/>
      <c r="B264" s="194" t="s">
        <v>287</v>
      </c>
      <c r="C264" s="180"/>
      <c r="D264" s="126"/>
      <c r="E264" s="126"/>
      <c r="F264" s="126"/>
      <c r="G264" s="24">
        <f>G266+G267+G269+G270+G271</f>
        <v>109.892</v>
      </c>
      <c r="H264" s="24">
        <f t="shared" ref="H264:I264" si="43">H266+H267+H269+H270+H271</f>
        <v>52.098799999999997</v>
      </c>
      <c r="I264" s="24">
        <f t="shared" si="43"/>
        <v>50.689929999999997</v>
      </c>
      <c r="J264" s="20" t="s">
        <v>16</v>
      </c>
      <c r="K264" s="20">
        <v>467004028</v>
      </c>
      <c r="L264" s="65"/>
    </row>
    <row r="265" spans="1:12" s="51" customFormat="1" ht="13.5" customHeight="1">
      <c r="A265" s="190"/>
      <c r="B265" s="194"/>
      <c r="C265" s="181"/>
      <c r="D265" s="126"/>
      <c r="E265" s="126"/>
      <c r="F265" s="126"/>
      <c r="G265" s="24">
        <f>G268</f>
        <v>0</v>
      </c>
      <c r="H265" s="24">
        <f t="shared" ref="H265:I265" si="44">H268</f>
        <v>0.91269999999999996</v>
      </c>
      <c r="I265" s="24">
        <f t="shared" si="44"/>
        <v>0.91269999999999996</v>
      </c>
      <c r="J265" s="20" t="s">
        <v>424</v>
      </c>
      <c r="K265" s="20">
        <v>467004015</v>
      </c>
      <c r="L265" s="65"/>
    </row>
    <row r="266" spans="1:12" s="51" customFormat="1" ht="114.75">
      <c r="A266" s="128" t="s">
        <v>106</v>
      </c>
      <c r="B266" s="15" t="s">
        <v>447</v>
      </c>
      <c r="C266" s="126" t="s">
        <v>261</v>
      </c>
      <c r="D266" s="126" t="s">
        <v>262</v>
      </c>
      <c r="E266" s="126" t="s">
        <v>303</v>
      </c>
      <c r="F266" s="126" t="s">
        <v>579</v>
      </c>
      <c r="G266" s="32">
        <v>6.5570000000000004</v>
      </c>
      <c r="H266" s="32">
        <v>16.059699999999999</v>
      </c>
      <c r="I266" s="32">
        <v>16.059650000000001</v>
      </c>
      <c r="J266" s="15" t="s">
        <v>16</v>
      </c>
      <c r="K266" s="15">
        <v>467004028</v>
      </c>
      <c r="L266" s="65"/>
    </row>
    <row r="267" spans="1:12" s="51" customFormat="1" ht="51">
      <c r="A267" s="128" t="s">
        <v>107</v>
      </c>
      <c r="B267" s="15" t="s">
        <v>448</v>
      </c>
      <c r="C267" s="126" t="s">
        <v>261</v>
      </c>
      <c r="D267" s="126" t="s">
        <v>262</v>
      </c>
      <c r="E267" s="126" t="s">
        <v>303</v>
      </c>
      <c r="F267" s="126" t="s">
        <v>579</v>
      </c>
      <c r="G267" s="32">
        <v>83.721999999999994</v>
      </c>
      <c r="H267" s="32">
        <v>29.6233</v>
      </c>
      <c r="I267" s="32">
        <v>29.623280000000001</v>
      </c>
      <c r="J267" s="15" t="s">
        <v>16</v>
      </c>
      <c r="K267" s="15">
        <v>467004028</v>
      </c>
      <c r="L267" s="65"/>
    </row>
    <row r="268" spans="1:12" s="51" customFormat="1" ht="63.75">
      <c r="A268" s="128" t="s">
        <v>108</v>
      </c>
      <c r="B268" s="15" t="s">
        <v>449</v>
      </c>
      <c r="C268" s="126" t="s">
        <v>261</v>
      </c>
      <c r="D268" s="126" t="s">
        <v>262</v>
      </c>
      <c r="E268" s="126" t="s">
        <v>303</v>
      </c>
      <c r="F268" s="126" t="s">
        <v>581</v>
      </c>
      <c r="G268" s="32">
        <v>0</v>
      </c>
      <c r="H268" s="32">
        <v>0.91269999999999996</v>
      </c>
      <c r="I268" s="32">
        <v>0.91269999999999996</v>
      </c>
      <c r="J268" s="15" t="s">
        <v>424</v>
      </c>
      <c r="K268" s="15">
        <v>467004015</v>
      </c>
      <c r="L268" s="65"/>
    </row>
    <row r="269" spans="1:12" s="51" customFormat="1" ht="76.5">
      <c r="A269" s="128" t="s">
        <v>109</v>
      </c>
      <c r="B269" s="15" t="s">
        <v>405</v>
      </c>
      <c r="C269" s="126" t="s">
        <v>261</v>
      </c>
      <c r="D269" s="126" t="s">
        <v>262</v>
      </c>
      <c r="E269" s="126" t="s">
        <v>303</v>
      </c>
      <c r="F269" s="126" t="s">
        <v>579</v>
      </c>
      <c r="G269" s="32">
        <v>16.613</v>
      </c>
      <c r="H269" s="32">
        <v>1.4148000000000001</v>
      </c>
      <c r="I269" s="92">
        <v>7.0000000000000001E-3</v>
      </c>
      <c r="J269" s="15" t="s">
        <v>16</v>
      </c>
      <c r="K269" s="15">
        <v>467004028</v>
      </c>
      <c r="L269" s="65"/>
    </row>
    <row r="270" spans="1:12" s="51" customFormat="1" ht="38.25">
      <c r="A270" s="128" t="s">
        <v>110</v>
      </c>
      <c r="B270" s="15" t="s">
        <v>406</v>
      </c>
      <c r="C270" s="126" t="s">
        <v>261</v>
      </c>
      <c r="D270" s="126" t="s">
        <v>262</v>
      </c>
      <c r="E270" s="126" t="s">
        <v>303</v>
      </c>
      <c r="F270" s="126" t="s">
        <v>581</v>
      </c>
      <c r="G270" s="32">
        <v>3</v>
      </c>
      <c r="H270" s="92">
        <v>1E-3</v>
      </c>
      <c r="I270" s="32">
        <v>0</v>
      </c>
      <c r="J270" s="15" t="s">
        <v>16</v>
      </c>
      <c r="K270" s="15">
        <v>467004028</v>
      </c>
      <c r="L270" s="65"/>
    </row>
    <row r="271" spans="1:12" s="51" customFormat="1" ht="38.25">
      <c r="A271" s="116"/>
      <c r="B271" s="15" t="s">
        <v>407</v>
      </c>
      <c r="C271" s="126" t="s">
        <v>261</v>
      </c>
      <c r="D271" s="126" t="s">
        <v>262</v>
      </c>
      <c r="E271" s="126" t="s">
        <v>303</v>
      </c>
      <c r="F271" s="126" t="s">
        <v>579</v>
      </c>
      <c r="G271" s="32">
        <v>0</v>
      </c>
      <c r="H271" s="32">
        <v>5</v>
      </c>
      <c r="I271" s="32">
        <v>5</v>
      </c>
      <c r="J271" s="15" t="s">
        <v>16</v>
      </c>
      <c r="K271" s="15">
        <v>467004028</v>
      </c>
      <c r="L271" s="65"/>
    </row>
    <row r="272" spans="1:12" s="51" customFormat="1" ht="13.5">
      <c r="A272" s="188"/>
      <c r="B272" s="96" t="s">
        <v>408</v>
      </c>
      <c r="C272" s="179" t="s">
        <v>261</v>
      </c>
      <c r="D272" s="165"/>
      <c r="E272" s="165"/>
      <c r="F272" s="195"/>
      <c r="G272" s="24">
        <f t="shared" ref="G272:I272" si="45">SUM(G273:G275)</f>
        <v>1163.1158</v>
      </c>
      <c r="H272" s="24">
        <f t="shared" si="45"/>
        <v>1022.0736999999999</v>
      </c>
      <c r="I272" s="24">
        <f t="shared" si="45"/>
        <v>1010.967753</v>
      </c>
      <c r="J272" s="15"/>
      <c r="K272" s="15"/>
      <c r="L272" s="65"/>
    </row>
    <row r="273" spans="1:12" s="51" customFormat="1" ht="15" customHeight="1">
      <c r="A273" s="189"/>
      <c r="B273" s="179" t="s">
        <v>293</v>
      </c>
      <c r="C273" s="180"/>
      <c r="D273" s="166"/>
      <c r="E273" s="166"/>
      <c r="F273" s="196"/>
      <c r="G273" s="24">
        <f>G293+G298</f>
        <v>539.07999999999993</v>
      </c>
      <c r="H273" s="24">
        <f t="shared" ref="H273:I273" si="46">H293+H298</f>
        <v>506.82</v>
      </c>
      <c r="I273" s="24">
        <f t="shared" si="46"/>
        <v>501.1696</v>
      </c>
      <c r="J273" s="20" t="s">
        <v>421</v>
      </c>
      <c r="K273" s="20">
        <v>467004032</v>
      </c>
      <c r="L273" s="65"/>
    </row>
    <row r="274" spans="1:12" s="51" customFormat="1" ht="12.75" customHeight="1">
      <c r="A274" s="189"/>
      <c r="B274" s="180"/>
      <c r="C274" s="180"/>
      <c r="D274" s="166"/>
      <c r="E274" s="166"/>
      <c r="F274" s="196"/>
      <c r="G274" s="24">
        <f>G276+G277+G278+G280+G281+G282+G284+G286+G287+G289+G290+G292+G294+G299</f>
        <v>564.52980000000002</v>
      </c>
      <c r="H274" s="24">
        <f t="shared" ref="H274:I274" si="47">H276+H277+H278+H280+H281+H282+H284+H286+H287+H289+H290+H292+H294+H299</f>
        <v>473.92739999999998</v>
      </c>
      <c r="I274" s="24">
        <f t="shared" si="47"/>
        <v>473.92669400000005</v>
      </c>
      <c r="J274" s="20" t="s">
        <v>16</v>
      </c>
      <c r="K274" s="20">
        <v>467004028</v>
      </c>
      <c r="L274" s="65"/>
    </row>
    <row r="275" spans="1:12" s="51" customFormat="1" ht="12.75" customHeight="1">
      <c r="A275" s="190"/>
      <c r="B275" s="181"/>
      <c r="C275" s="181"/>
      <c r="D275" s="167"/>
      <c r="E275" s="167"/>
      <c r="F275" s="197"/>
      <c r="G275" s="24">
        <f>G279+G283+G285+G288+G291+G295+G296+G297+G300</f>
        <v>59.506</v>
      </c>
      <c r="H275" s="24">
        <f t="shared" ref="H275:I275" si="48">H279+H283+H285+H288+H291+H295+H296+H297+H300</f>
        <v>41.326300000000003</v>
      </c>
      <c r="I275" s="24">
        <f t="shared" si="48"/>
        <v>35.871459000000002</v>
      </c>
      <c r="J275" s="20" t="s">
        <v>424</v>
      </c>
      <c r="K275" s="20">
        <v>467004015</v>
      </c>
      <c r="L275" s="65"/>
    </row>
    <row r="276" spans="1:12" s="51" customFormat="1" ht="38.25" customHeight="1">
      <c r="A276" s="112" t="s">
        <v>111</v>
      </c>
      <c r="B276" s="111" t="s">
        <v>409</v>
      </c>
      <c r="C276" s="109" t="s">
        <v>261</v>
      </c>
      <c r="D276" s="109" t="s">
        <v>262</v>
      </c>
      <c r="E276" s="109" t="s">
        <v>303</v>
      </c>
      <c r="F276" s="109" t="s">
        <v>583</v>
      </c>
      <c r="G276" s="32">
        <v>0.36</v>
      </c>
      <c r="H276" s="32">
        <v>0.36</v>
      </c>
      <c r="I276" s="32">
        <v>0.36</v>
      </c>
      <c r="J276" s="15" t="s">
        <v>16</v>
      </c>
      <c r="K276" s="15">
        <v>467004028</v>
      </c>
      <c r="L276" s="65"/>
    </row>
    <row r="277" spans="1:12" s="51" customFormat="1" ht="38.25">
      <c r="A277" s="128" t="s">
        <v>112</v>
      </c>
      <c r="B277" s="15" t="s">
        <v>410</v>
      </c>
      <c r="C277" s="126" t="s">
        <v>261</v>
      </c>
      <c r="D277" s="126" t="s">
        <v>262</v>
      </c>
      <c r="E277" s="126" t="s">
        <v>303</v>
      </c>
      <c r="F277" s="126" t="s">
        <v>583</v>
      </c>
      <c r="G277" s="32">
        <v>0.34</v>
      </c>
      <c r="H277" s="32">
        <v>0.34</v>
      </c>
      <c r="I277" s="32">
        <v>0.34</v>
      </c>
      <c r="J277" s="15" t="s">
        <v>16</v>
      </c>
      <c r="K277" s="15">
        <v>467004028</v>
      </c>
      <c r="L277" s="65"/>
    </row>
    <row r="278" spans="1:12" s="51" customFormat="1" ht="38.25" customHeight="1">
      <c r="A278" s="170" t="s">
        <v>113</v>
      </c>
      <c r="B278" s="172" t="s">
        <v>411</v>
      </c>
      <c r="C278" s="165" t="s">
        <v>261</v>
      </c>
      <c r="D278" s="165" t="s">
        <v>262</v>
      </c>
      <c r="E278" s="165" t="s">
        <v>303</v>
      </c>
      <c r="F278" s="165" t="s">
        <v>583</v>
      </c>
      <c r="G278" s="32">
        <v>0.32</v>
      </c>
      <c r="H278" s="32">
        <v>0.32</v>
      </c>
      <c r="I278" s="32">
        <v>0.32</v>
      </c>
      <c r="J278" s="15" t="s">
        <v>16</v>
      </c>
      <c r="K278" s="15">
        <v>467004028</v>
      </c>
      <c r="L278" s="65"/>
    </row>
    <row r="279" spans="1:12" s="51" customFormat="1" ht="12.75">
      <c r="A279" s="171"/>
      <c r="B279" s="173"/>
      <c r="C279" s="167"/>
      <c r="D279" s="167"/>
      <c r="E279" s="167"/>
      <c r="F279" s="167"/>
      <c r="G279" s="32">
        <v>0</v>
      </c>
      <c r="H279" s="92">
        <v>5.0000000000000001E-3</v>
      </c>
      <c r="I279" s="32">
        <v>0</v>
      </c>
      <c r="J279" s="15" t="s">
        <v>424</v>
      </c>
      <c r="K279" s="15">
        <v>467004015</v>
      </c>
      <c r="L279" s="65"/>
    </row>
    <row r="280" spans="1:12" s="51" customFormat="1" ht="51">
      <c r="A280" s="128" t="s">
        <v>114</v>
      </c>
      <c r="B280" s="15" t="s">
        <v>450</v>
      </c>
      <c r="C280" s="126" t="s">
        <v>261</v>
      </c>
      <c r="D280" s="126" t="s">
        <v>262</v>
      </c>
      <c r="E280" s="126" t="s">
        <v>303</v>
      </c>
      <c r="F280" s="126" t="s">
        <v>581</v>
      </c>
      <c r="G280" s="32">
        <v>0</v>
      </c>
      <c r="H280" s="32">
        <v>5.7888999999999999</v>
      </c>
      <c r="I280" s="32">
        <v>5.7888900000000003</v>
      </c>
      <c r="J280" s="15" t="s">
        <v>16</v>
      </c>
      <c r="K280" s="15">
        <v>467004028</v>
      </c>
      <c r="L280" s="65"/>
    </row>
    <row r="281" spans="1:12" s="51" customFormat="1" ht="38.25">
      <c r="A281" s="128" t="s">
        <v>115</v>
      </c>
      <c r="B281" s="15" t="s">
        <v>451</v>
      </c>
      <c r="C281" s="126" t="s">
        <v>261</v>
      </c>
      <c r="D281" s="126" t="s">
        <v>262</v>
      </c>
      <c r="E281" s="126" t="s">
        <v>303</v>
      </c>
      <c r="F281" s="126" t="s">
        <v>579</v>
      </c>
      <c r="G281" s="32">
        <v>17.687000000000001</v>
      </c>
      <c r="H281" s="32">
        <v>11.829700000000001</v>
      </c>
      <c r="I281" s="32">
        <v>11.82968</v>
      </c>
      <c r="J281" s="15" t="s">
        <v>16</v>
      </c>
      <c r="K281" s="15">
        <v>467004028</v>
      </c>
      <c r="L281" s="65"/>
    </row>
    <row r="282" spans="1:12" s="51" customFormat="1" ht="28.5" customHeight="1">
      <c r="A282" s="170" t="s">
        <v>116</v>
      </c>
      <c r="B282" s="172" t="s">
        <v>412</v>
      </c>
      <c r="C282" s="165" t="s">
        <v>261</v>
      </c>
      <c r="D282" s="165" t="s">
        <v>262</v>
      </c>
      <c r="E282" s="165" t="s">
        <v>303</v>
      </c>
      <c r="F282" s="165" t="s">
        <v>579</v>
      </c>
      <c r="G282" s="32">
        <v>69.218599999999995</v>
      </c>
      <c r="H282" s="32">
        <v>67.632900000000006</v>
      </c>
      <c r="I282" s="32">
        <v>67.632844000000006</v>
      </c>
      <c r="J282" s="15" t="s">
        <v>16</v>
      </c>
      <c r="K282" s="15">
        <v>467004028</v>
      </c>
      <c r="L282" s="65"/>
    </row>
    <row r="283" spans="1:12" s="51" customFormat="1" ht="12.75">
      <c r="A283" s="171"/>
      <c r="B283" s="173"/>
      <c r="C283" s="167"/>
      <c r="D283" s="167"/>
      <c r="E283" s="167"/>
      <c r="F283" s="167"/>
      <c r="G283" s="32">
        <v>12.743</v>
      </c>
      <c r="H283" s="32">
        <v>15.047599999999999</v>
      </c>
      <c r="I283" s="32">
        <v>15.04754</v>
      </c>
      <c r="J283" s="15" t="s">
        <v>424</v>
      </c>
      <c r="K283" s="15">
        <v>467004015</v>
      </c>
      <c r="L283" s="65"/>
    </row>
    <row r="284" spans="1:12" s="51" customFormat="1" ht="38.25">
      <c r="A284" s="128" t="s">
        <v>117</v>
      </c>
      <c r="B284" s="15" t="s">
        <v>452</v>
      </c>
      <c r="C284" s="126" t="s">
        <v>261</v>
      </c>
      <c r="D284" s="126" t="s">
        <v>262</v>
      </c>
      <c r="E284" s="126" t="s">
        <v>303</v>
      </c>
      <c r="F284" s="126" t="s">
        <v>579</v>
      </c>
      <c r="G284" s="32">
        <v>93.194000000000003</v>
      </c>
      <c r="H284" s="32">
        <v>76.874300000000005</v>
      </c>
      <c r="I284" s="32">
        <v>76.874200000000002</v>
      </c>
      <c r="J284" s="15" t="s">
        <v>16</v>
      </c>
      <c r="K284" s="15">
        <v>467004028</v>
      </c>
      <c r="L284" s="65"/>
    </row>
    <row r="285" spans="1:12" s="51" customFormat="1" ht="51">
      <c r="A285" s="128" t="s">
        <v>118</v>
      </c>
      <c r="B285" s="15" t="s">
        <v>453</v>
      </c>
      <c r="C285" s="126" t="s">
        <v>261</v>
      </c>
      <c r="D285" s="126" t="s">
        <v>262</v>
      </c>
      <c r="E285" s="126" t="s">
        <v>303</v>
      </c>
      <c r="F285" s="126" t="s">
        <v>581</v>
      </c>
      <c r="G285" s="32">
        <v>0</v>
      </c>
      <c r="H285" s="32">
        <v>1.2493000000000001</v>
      </c>
      <c r="I285" s="32">
        <v>1.2493000000000001</v>
      </c>
      <c r="J285" s="15" t="s">
        <v>424</v>
      </c>
      <c r="K285" s="15">
        <v>467004015</v>
      </c>
      <c r="L285" s="65"/>
    </row>
    <row r="286" spans="1:12" s="51" customFormat="1" ht="38.25">
      <c r="A286" s="128" t="s">
        <v>119</v>
      </c>
      <c r="B286" s="15" t="s">
        <v>413</v>
      </c>
      <c r="C286" s="126" t="s">
        <v>261</v>
      </c>
      <c r="D286" s="126" t="s">
        <v>262</v>
      </c>
      <c r="E286" s="126" t="s">
        <v>303</v>
      </c>
      <c r="F286" s="126" t="s">
        <v>579</v>
      </c>
      <c r="G286" s="32">
        <v>47.441000000000003</v>
      </c>
      <c r="H286" s="32">
        <v>33.929900000000004</v>
      </c>
      <c r="I286" s="32">
        <v>33.929789999999997</v>
      </c>
      <c r="J286" s="15" t="s">
        <v>16</v>
      </c>
      <c r="K286" s="15">
        <v>467004028</v>
      </c>
      <c r="L286" s="65"/>
    </row>
    <row r="287" spans="1:12" s="51" customFormat="1" ht="42" customHeight="1">
      <c r="A287" s="170" t="s">
        <v>120</v>
      </c>
      <c r="B287" s="172" t="s">
        <v>414</v>
      </c>
      <c r="C287" s="165" t="s">
        <v>261</v>
      </c>
      <c r="D287" s="165" t="s">
        <v>262</v>
      </c>
      <c r="E287" s="165" t="s">
        <v>303</v>
      </c>
      <c r="F287" s="165" t="s">
        <v>579</v>
      </c>
      <c r="G287" s="32">
        <v>85.040999999999997</v>
      </c>
      <c r="H287" s="32">
        <v>23.838999999999999</v>
      </c>
      <c r="I287" s="32">
        <v>23.838963</v>
      </c>
      <c r="J287" s="15" t="s">
        <v>16</v>
      </c>
      <c r="K287" s="15">
        <v>467004028</v>
      </c>
      <c r="L287" s="65"/>
    </row>
    <row r="288" spans="1:12" s="51" customFormat="1" ht="12.75">
      <c r="A288" s="171"/>
      <c r="B288" s="173"/>
      <c r="C288" s="167"/>
      <c r="D288" s="167"/>
      <c r="E288" s="167"/>
      <c r="F288" s="167"/>
      <c r="G288" s="32">
        <v>1.7649999999999999</v>
      </c>
      <c r="H288" s="32">
        <v>6.0819999999999999</v>
      </c>
      <c r="I288" s="32">
        <v>6.0819700000000001</v>
      </c>
      <c r="J288" s="15" t="s">
        <v>424</v>
      </c>
      <c r="K288" s="15">
        <v>467004015</v>
      </c>
      <c r="L288" s="65"/>
    </row>
    <row r="289" spans="1:12" s="51" customFormat="1" ht="51">
      <c r="A289" s="128" t="s">
        <v>121</v>
      </c>
      <c r="B289" s="15" t="s">
        <v>415</v>
      </c>
      <c r="C289" s="126" t="s">
        <v>261</v>
      </c>
      <c r="D289" s="126" t="s">
        <v>262</v>
      </c>
      <c r="E289" s="126" t="s">
        <v>303</v>
      </c>
      <c r="F289" s="126" t="s">
        <v>579</v>
      </c>
      <c r="G289" s="32">
        <v>36.851999999999997</v>
      </c>
      <c r="H289" s="32">
        <v>34.906599999999997</v>
      </c>
      <c r="I289" s="32">
        <v>34.90652</v>
      </c>
      <c r="J289" s="15" t="s">
        <v>16</v>
      </c>
      <c r="K289" s="15">
        <v>467004028</v>
      </c>
      <c r="L289" s="65"/>
    </row>
    <row r="290" spans="1:12" s="51" customFormat="1" ht="43.5" customHeight="1">
      <c r="A290" s="170" t="s">
        <v>122</v>
      </c>
      <c r="B290" s="172" t="s">
        <v>416</v>
      </c>
      <c r="C290" s="165" t="s">
        <v>261</v>
      </c>
      <c r="D290" s="165" t="s">
        <v>262</v>
      </c>
      <c r="E290" s="165" t="s">
        <v>303</v>
      </c>
      <c r="F290" s="165" t="s">
        <v>579</v>
      </c>
      <c r="G290" s="32">
        <v>178.96</v>
      </c>
      <c r="H290" s="32">
        <v>126.1117</v>
      </c>
      <c r="I290" s="32">
        <v>126.11160700000001</v>
      </c>
      <c r="J290" s="15" t="s">
        <v>16</v>
      </c>
      <c r="K290" s="15">
        <v>467004028</v>
      </c>
      <c r="L290" s="65"/>
    </row>
    <row r="291" spans="1:12" s="51" customFormat="1" ht="12.75">
      <c r="A291" s="171"/>
      <c r="B291" s="173"/>
      <c r="C291" s="167"/>
      <c r="D291" s="167"/>
      <c r="E291" s="167"/>
      <c r="F291" s="167"/>
      <c r="G291" s="32">
        <v>0</v>
      </c>
      <c r="H291" s="32">
        <v>0.5</v>
      </c>
      <c r="I291" s="32">
        <v>0.5</v>
      </c>
      <c r="J291" s="15" t="s">
        <v>424</v>
      </c>
      <c r="K291" s="15">
        <v>467004015</v>
      </c>
      <c r="L291" s="65"/>
    </row>
    <row r="292" spans="1:12" s="51" customFormat="1" ht="38.25">
      <c r="A292" s="112" t="s">
        <v>123</v>
      </c>
      <c r="B292" s="15" t="s">
        <v>417</v>
      </c>
      <c r="C292" s="126" t="s">
        <v>261</v>
      </c>
      <c r="D292" s="126" t="s">
        <v>262</v>
      </c>
      <c r="E292" s="126" t="s">
        <v>303</v>
      </c>
      <c r="F292" s="126" t="s">
        <v>581</v>
      </c>
      <c r="G292" s="32">
        <v>0</v>
      </c>
      <c r="H292" s="32">
        <v>20</v>
      </c>
      <c r="I292" s="32">
        <v>20</v>
      </c>
      <c r="J292" s="15" t="s">
        <v>16</v>
      </c>
      <c r="K292" s="15">
        <v>467004028</v>
      </c>
      <c r="L292" s="65"/>
    </row>
    <row r="293" spans="1:12" s="51" customFormat="1" ht="41.25" customHeight="1">
      <c r="A293" s="170" t="s">
        <v>199</v>
      </c>
      <c r="B293" s="172" t="s">
        <v>418</v>
      </c>
      <c r="C293" s="165" t="s">
        <v>261</v>
      </c>
      <c r="D293" s="165" t="s">
        <v>262</v>
      </c>
      <c r="E293" s="165" t="s">
        <v>303</v>
      </c>
      <c r="F293" s="165" t="s">
        <v>579</v>
      </c>
      <c r="G293" s="32">
        <v>509.08</v>
      </c>
      <c r="H293" s="32">
        <v>476.82</v>
      </c>
      <c r="I293" s="32">
        <v>471.1696</v>
      </c>
      <c r="J293" s="15" t="s">
        <v>421</v>
      </c>
      <c r="K293" s="15">
        <v>467004032</v>
      </c>
      <c r="L293" s="65"/>
    </row>
    <row r="294" spans="1:12" s="51" customFormat="1" ht="12.75">
      <c r="A294" s="171"/>
      <c r="B294" s="173"/>
      <c r="C294" s="167"/>
      <c r="D294" s="167"/>
      <c r="E294" s="167"/>
      <c r="F294" s="167"/>
      <c r="G294" s="32">
        <v>2</v>
      </c>
      <c r="H294" s="32">
        <v>2</v>
      </c>
      <c r="I294" s="32">
        <v>1.9999</v>
      </c>
      <c r="J294" s="15" t="s">
        <v>16</v>
      </c>
      <c r="K294" s="15">
        <v>467004028</v>
      </c>
      <c r="L294" s="65"/>
    </row>
    <row r="295" spans="1:12" s="51" customFormat="1" ht="38.25">
      <c r="A295" s="128" t="s">
        <v>124</v>
      </c>
      <c r="B295" s="15" t="s">
        <v>454</v>
      </c>
      <c r="C295" s="126" t="s">
        <v>261</v>
      </c>
      <c r="D295" s="126" t="s">
        <v>262</v>
      </c>
      <c r="E295" s="126" t="s">
        <v>303</v>
      </c>
      <c r="F295" s="126" t="s">
        <v>579</v>
      </c>
      <c r="G295" s="32">
        <v>7.2</v>
      </c>
      <c r="H295" s="32">
        <v>11.473800000000001</v>
      </c>
      <c r="I295" s="32">
        <v>11.473710000000001</v>
      </c>
      <c r="J295" s="15" t="s">
        <v>424</v>
      </c>
      <c r="K295" s="15">
        <v>467004015</v>
      </c>
      <c r="L295" s="65"/>
    </row>
    <row r="296" spans="1:12" s="51" customFormat="1" ht="38.25">
      <c r="A296" s="128" t="s">
        <v>125</v>
      </c>
      <c r="B296" s="15" t="s">
        <v>455</v>
      </c>
      <c r="C296" s="126" t="s">
        <v>261</v>
      </c>
      <c r="D296" s="126" t="s">
        <v>262</v>
      </c>
      <c r="E296" s="126" t="s">
        <v>303</v>
      </c>
      <c r="F296" s="126" t="s">
        <v>579</v>
      </c>
      <c r="G296" s="32">
        <v>8.6999999999999993</v>
      </c>
      <c r="H296" s="32">
        <v>1.2478</v>
      </c>
      <c r="I296" s="32">
        <v>1.2477590000000001</v>
      </c>
      <c r="J296" s="15" t="s">
        <v>424</v>
      </c>
      <c r="K296" s="15">
        <v>467004015</v>
      </c>
      <c r="L296" s="65"/>
    </row>
    <row r="297" spans="1:12" s="51" customFormat="1" ht="21" customHeight="1">
      <c r="A297" s="170" t="s">
        <v>126</v>
      </c>
      <c r="B297" s="172" t="s">
        <v>456</v>
      </c>
      <c r="C297" s="165" t="s">
        <v>261</v>
      </c>
      <c r="D297" s="165" t="s">
        <v>262</v>
      </c>
      <c r="E297" s="165" t="s">
        <v>303</v>
      </c>
      <c r="F297" s="165" t="s">
        <v>579</v>
      </c>
      <c r="G297" s="32">
        <v>20</v>
      </c>
      <c r="H297" s="32">
        <v>0.75480000000000003</v>
      </c>
      <c r="I297" s="32">
        <v>0.27117999999999998</v>
      </c>
      <c r="J297" s="15" t="s">
        <v>424</v>
      </c>
      <c r="K297" s="15">
        <v>467004015</v>
      </c>
      <c r="L297" s="65"/>
    </row>
    <row r="298" spans="1:12" s="51" customFormat="1" ht="18.75" customHeight="1">
      <c r="A298" s="186"/>
      <c r="B298" s="187"/>
      <c r="C298" s="166"/>
      <c r="D298" s="166"/>
      <c r="E298" s="166"/>
      <c r="F298" s="166"/>
      <c r="G298" s="32">
        <v>30</v>
      </c>
      <c r="H298" s="32">
        <v>30</v>
      </c>
      <c r="I298" s="32">
        <v>30</v>
      </c>
      <c r="J298" s="15" t="s">
        <v>421</v>
      </c>
      <c r="K298" s="15">
        <v>467004032</v>
      </c>
      <c r="L298" s="65"/>
    </row>
    <row r="299" spans="1:12" s="51" customFormat="1" ht="19.5" customHeight="1">
      <c r="A299" s="171"/>
      <c r="B299" s="173"/>
      <c r="C299" s="167"/>
      <c r="D299" s="167"/>
      <c r="E299" s="167"/>
      <c r="F299" s="167"/>
      <c r="G299" s="32">
        <v>33.116199999999999</v>
      </c>
      <c r="H299" s="32">
        <v>69.994399999999999</v>
      </c>
      <c r="I299" s="32">
        <v>69.994299999999996</v>
      </c>
      <c r="J299" s="15" t="s">
        <v>16</v>
      </c>
      <c r="K299" s="15">
        <v>467004028</v>
      </c>
      <c r="L299" s="65"/>
    </row>
    <row r="300" spans="1:12" s="51" customFormat="1" ht="38.25">
      <c r="A300" s="128" t="s">
        <v>127</v>
      </c>
      <c r="B300" s="15" t="s">
        <v>419</v>
      </c>
      <c r="C300" s="126" t="s">
        <v>261</v>
      </c>
      <c r="D300" s="126" t="s">
        <v>262</v>
      </c>
      <c r="E300" s="126" t="s">
        <v>303</v>
      </c>
      <c r="F300" s="126" t="s">
        <v>579</v>
      </c>
      <c r="G300" s="32">
        <v>9.0980000000000008</v>
      </c>
      <c r="H300" s="32">
        <v>4.9660000000000002</v>
      </c>
      <c r="I300" s="32">
        <v>0</v>
      </c>
      <c r="J300" s="15" t="s">
        <v>424</v>
      </c>
      <c r="K300" s="15">
        <v>467004015</v>
      </c>
      <c r="L300" s="65"/>
    </row>
    <row r="301" spans="1:12" s="51" customFormat="1" ht="13.5">
      <c r="A301" s="188"/>
      <c r="B301" s="96" t="s">
        <v>330</v>
      </c>
      <c r="C301" s="159"/>
      <c r="D301" s="159"/>
      <c r="E301" s="165"/>
      <c r="F301" s="159"/>
      <c r="G301" s="24">
        <f t="shared" ref="G301:I301" si="49">SUM(G302:G304)</f>
        <v>2930.5538999999999</v>
      </c>
      <c r="H301" s="24">
        <f t="shared" si="49"/>
        <v>2428.7374</v>
      </c>
      <c r="I301" s="24">
        <f t="shared" si="49"/>
        <v>2018.1222430000003</v>
      </c>
      <c r="J301" s="15"/>
      <c r="K301" s="15"/>
      <c r="L301" s="69"/>
    </row>
    <row r="302" spans="1:12" s="51" customFormat="1" ht="15" customHeight="1">
      <c r="A302" s="189"/>
      <c r="B302" s="179" t="s">
        <v>294</v>
      </c>
      <c r="C302" s="175"/>
      <c r="D302" s="175"/>
      <c r="E302" s="166"/>
      <c r="F302" s="175"/>
      <c r="G302" s="24">
        <f>G306+G348+G350+G352</f>
        <v>1743.6399999999999</v>
      </c>
      <c r="H302" s="24">
        <f t="shared" ref="H302:I302" si="50">H306+H348+H350+H352</f>
        <v>1692.3410000000001</v>
      </c>
      <c r="I302" s="24">
        <f t="shared" si="50"/>
        <v>1311.7538300000001</v>
      </c>
      <c r="J302" s="20" t="s">
        <v>421</v>
      </c>
      <c r="K302" s="20">
        <v>467004032</v>
      </c>
      <c r="L302" s="69"/>
    </row>
    <row r="303" spans="1:12" s="51" customFormat="1" ht="12.75" customHeight="1">
      <c r="A303" s="189"/>
      <c r="B303" s="180"/>
      <c r="C303" s="175"/>
      <c r="D303" s="175"/>
      <c r="E303" s="166"/>
      <c r="F303" s="175"/>
      <c r="G303" s="24">
        <f>G305</f>
        <v>325.64999999999998</v>
      </c>
      <c r="H303" s="24">
        <f t="shared" ref="H303:I303" si="51">H305</f>
        <v>325.64999999999998</v>
      </c>
      <c r="I303" s="24">
        <f t="shared" si="51"/>
        <v>325.64999999999998</v>
      </c>
      <c r="J303" s="20" t="s">
        <v>2</v>
      </c>
      <c r="K303" s="20">
        <v>467004011</v>
      </c>
      <c r="L303" s="69"/>
    </row>
    <row r="304" spans="1:12" s="51" customFormat="1" ht="12.75" customHeight="1">
      <c r="A304" s="190"/>
      <c r="B304" s="181"/>
      <c r="C304" s="160"/>
      <c r="D304" s="160"/>
      <c r="E304" s="167"/>
      <c r="F304" s="160"/>
      <c r="G304" s="24">
        <f>G307+G308+G309+G310+G311+G312+G313+G314+G315+G316+G317+G318+G319+G320+G321+G322+G323+G324+G325+G326+G327+G328+G329+G330+G331+G332+G333+G334+G335+G336+G337+G338+G339+G340+G341+G342+G343+G344+G345+G346+G347+G349+G351+G353</f>
        <v>861.26390000000004</v>
      </c>
      <c r="H304" s="24">
        <f t="shared" ref="H304:I304" si="52">H307+H308+H309+H310+H311+H312+H313+H314+H315+H316+H317+H318+H319+H320+H321+H322+H323+H324+H325+H326+H327+H328+H329+H330+H331+H332+H333+H334+H335+H336+H337+H338+H339+H340+H341+H342+H343+H344+H345+H346+H347+H349+H351+H353</f>
        <v>410.74639999999999</v>
      </c>
      <c r="I304" s="24">
        <f t="shared" si="52"/>
        <v>380.71841299999994</v>
      </c>
      <c r="J304" s="20" t="s">
        <v>16</v>
      </c>
      <c r="K304" s="20">
        <v>467004028</v>
      </c>
      <c r="L304" s="69"/>
    </row>
    <row r="305" spans="1:12" s="51" customFormat="1" ht="28.5" customHeight="1">
      <c r="A305" s="170" t="s">
        <v>128</v>
      </c>
      <c r="B305" s="172" t="s">
        <v>425</v>
      </c>
      <c r="C305" s="165" t="s">
        <v>261</v>
      </c>
      <c r="D305" s="165" t="s">
        <v>262</v>
      </c>
      <c r="E305" s="165" t="s">
        <v>303</v>
      </c>
      <c r="F305" s="165" t="s">
        <v>581</v>
      </c>
      <c r="G305" s="32">
        <v>325.64999999999998</v>
      </c>
      <c r="H305" s="32">
        <v>325.64999999999998</v>
      </c>
      <c r="I305" s="32">
        <v>325.64999999999998</v>
      </c>
      <c r="J305" s="15" t="s">
        <v>2</v>
      </c>
      <c r="K305" s="15">
        <v>467004011</v>
      </c>
      <c r="L305" s="65"/>
    </row>
    <row r="306" spans="1:12" s="51" customFormat="1" ht="28.5" customHeight="1">
      <c r="A306" s="186"/>
      <c r="B306" s="187"/>
      <c r="C306" s="166"/>
      <c r="D306" s="166"/>
      <c r="E306" s="166"/>
      <c r="F306" s="166"/>
      <c r="G306" s="32">
        <v>0</v>
      </c>
      <c r="H306" s="32">
        <v>113.404</v>
      </c>
      <c r="I306" s="32">
        <v>97.641499999999994</v>
      </c>
      <c r="J306" s="15" t="s">
        <v>421</v>
      </c>
      <c r="K306" s="15">
        <v>467004032</v>
      </c>
      <c r="L306" s="65"/>
    </row>
    <row r="307" spans="1:12" s="51" customFormat="1" ht="12.75">
      <c r="A307" s="171"/>
      <c r="B307" s="173"/>
      <c r="C307" s="167"/>
      <c r="D307" s="167"/>
      <c r="E307" s="167"/>
      <c r="F307" s="167"/>
      <c r="G307" s="32">
        <v>42.183</v>
      </c>
      <c r="H307" s="93">
        <v>2.0000000000000001E-4</v>
      </c>
      <c r="I307" s="32">
        <v>0</v>
      </c>
      <c r="J307" s="15" t="s">
        <v>16</v>
      </c>
      <c r="K307" s="15">
        <v>467004028</v>
      </c>
      <c r="L307" s="65"/>
    </row>
    <row r="308" spans="1:12" s="51" customFormat="1" ht="38.25">
      <c r="A308" s="128" t="s">
        <v>129</v>
      </c>
      <c r="B308" s="15" t="s">
        <v>426</v>
      </c>
      <c r="C308" s="126" t="s">
        <v>261</v>
      </c>
      <c r="D308" s="126" t="s">
        <v>262</v>
      </c>
      <c r="E308" s="126" t="s">
        <v>303</v>
      </c>
      <c r="F308" s="126" t="s">
        <v>579</v>
      </c>
      <c r="G308" s="32">
        <v>63.23</v>
      </c>
      <c r="H308" s="32">
        <v>0</v>
      </c>
      <c r="I308" s="32"/>
      <c r="J308" s="15" t="s">
        <v>16</v>
      </c>
      <c r="K308" s="15">
        <v>467004028</v>
      </c>
      <c r="L308" s="65"/>
    </row>
    <row r="309" spans="1:12" s="51" customFormat="1" ht="38.25">
      <c r="A309" s="128" t="s">
        <v>130</v>
      </c>
      <c r="B309" s="15" t="s">
        <v>427</v>
      </c>
      <c r="C309" s="126" t="s">
        <v>261</v>
      </c>
      <c r="D309" s="126" t="s">
        <v>262</v>
      </c>
      <c r="E309" s="126" t="s">
        <v>303</v>
      </c>
      <c r="F309" s="126" t="s">
        <v>581</v>
      </c>
      <c r="G309" s="32">
        <v>1.92</v>
      </c>
      <c r="H309" s="32">
        <v>23.592500000000001</v>
      </c>
      <c r="I309" s="32">
        <v>23.592499</v>
      </c>
      <c r="J309" s="15" t="s">
        <v>16</v>
      </c>
      <c r="K309" s="15">
        <v>467004028</v>
      </c>
      <c r="L309" s="65"/>
    </row>
    <row r="310" spans="1:12" s="51" customFormat="1" ht="38.25">
      <c r="A310" s="128" t="s">
        <v>131</v>
      </c>
      <c r="B310" s="15" t="s">
        <v>428</v>
      </c>
      <c r="C310" s="126" t="s">
        <v>261</v>
      </c>
      <c r="D310" s="126" t="s">
        <v>262</v>
      </c>
      <c r="E310" s="126" t="s">
        <v>303</v>
      </c>
      <c r="F310" s="126" t="s">
        <v>579</v>
      </c>
      <c r="G310" s="32">
        <v>4.4610000000000003</v>
      </c>
      <c r="H310" s="32">
        <v>4.2375999999999996</v>
      </c>
      <c r="I310" s="32">
        <v>3.0996769999999998</v>
      </c>
      <c r="J310" s="15" t="s">
        <v>16</v>
      </c>
      <c r="K310" s="15">
        <v>467004028</v>
      </c>
      <c r="L310" s="65"/>
    </row>
    <row r="311" spans="1:12" s="51" customFormat="1" ht="38.25">
      <c r="A311" s="128" t="s">
        <v>132</v>
      </c>
      <c r="B311" s="15" t="s">
        <v>429</v>
      </c>
      <c r="C311" s="126" t="s">
        <v>261</v>
      </c>
      <c r="D311" s="126" t="s">
        <v>262</v>
      </c>
      <c r="E311" s="126" t="s">
        <v>303</v>
      </c>
      <c r="F311" s="126" t="s">
        <v>579</v>
      </c>
      <c r="G311" s="32">
        <v>12.156000000000001</v>
      </c>
      <c r="H311" s="32">
        <v>11.5479</v>
      </c>
      <c r="I311" s="32">
        <v>7.6835500000000003</v>
      </c>
      <c r="J311" s="15" t="s">
        <v>16</v>
      </c>
      <c r="K311" s="15">
        <v>467004028</v>
      </c>
      <c r="L311" s="65"/>
    </row>
    <row r="312" spans="1:12" s="51" customFormat="1" ht="38.25">
      <c r="A312" s="128" t="s">
        <v>133</v>
      </c>
      <c r="B312" s="15" t="s">
        <v>430</v>
      </c>
      <c r="C312" s="126" t="s">
        <v>261</v>
      </c>
      <c r="D312" s="126" t="s">
        <v>262</v>
      </c>
      <c r="E312" s="126" t="s">
        <v>303</v>
      </c>
      <c r="F312" s="126" t="s">
        <v>579</v>
      </c>
      <c r="G312" s="32">
        <v>4.6689999999999996</v>
      </c>
      <c r="H312" s="32">
        <v>4.4352999999999998</v>
      </c>
      <c r="I312" s="32">
        <v>3.3369439999999999</v>
      </c>
      <c r="J312" s="15" t="s">
        <v>16</v>
      </c>
      <c r="K312" s="15">
        <v>467004028</v>
      </c>
      <c r="L312" s="65"/>
    </row>
    <row r="313" spans="1:12" s="51" customFormat="1" ht="38.25">
      <c r="A313" s="128" t="s">
        <v>134</v>
      </c>
      <c r="B313" s="15" t="s">
        <v>431</v>
      </c>
      <c r="C313" s="126" t="s">
        <v>261</v>
      </c>
      <c r="D313" s="126" t="s">
        <v>262</v>
      </c>
      <c r="E313" s="126" t="s">
        <v>303</v>
      </c>
      <c r="F313" s="126" t="s">
        <v>579</v>
      </c>
      <c r="G313" s="32">
        <v>4.8</v>
      </c>
      <c r="H313" s="32">
        <v>4.5605000000000002</v>
      </c>
      <c r="I313" s="32">
        <v>3.6850399999999999</v>
      </c>
      <c r="J313" s="15" t="s">
        <v>16</v>
      </c>
      <c r="K313" s="15">
        <v>467004028</v>
      </c>
      <c r="L313" s="65"/>
    </row>
    <row r="314" spans="1:12" s="51" customFormat="1" ht="38.25">
      <c r="A314" s="128" t="s">
        <v>135</v>
      </c>
      <c r="B314" s="15" t="s">
        <v>432</v>
      </c>
      <c r="C314" s="126" t="s">
        <v>261</v>
      </c>
      <c r="D314" s="126" t="s">
        <v>262</v>
      </c>
      <c r="E314" s="126" t="s">
        <v>303</v>
      </c>
      <c r="F314" s="126" t="s">
        <v>579</v>
      </c>
      <c r="G314" s="32">
        <v>16.186</v>
      </c>
      <c r="H314" s="32">
        <v>15.377000000000001</v>
      </c>
      <c r="I314" s="32">
        <v>15.377000000000001</v>
      </c>
      <c r="J314" s="15" t="s">
        <v>16</v>
      </c>
      <c r="K314" s="15">
        <v>467004028</v>
      </c>
      <c r="L314" s="65"/>
    </row>
    <row r="315" spans="1:12" s="51" customFormat="1" ht="38.25">
      <c r="A315" s="128" t="s">
        <v>136</v>
      </c>
      <c r="B315" s="15" t="s">
        <v>433</v>
      </c>
      <c r="C315" s="126" t="s">
        <v>261</v>
      </c>
      <c r="D315" s="126" t="s">
        <v>262</v>
      </c>
      <c r="E315" s="126" t="s">
        <v>303</v>
      </c>
      <c r="F315" s="126" t="s">
        <v>579</v>
      </c>
      <c r="G315" s="32">
        <v>6.6550000000000002</v>
      </c>
      <c r="H315" s="32">
        <v>6.3216000000000001</v>
      </c>
      <c r="I315" s="32">
        <v>5.1976000000000004</v>
      </c>
      <c r="J315" s="15" t="s">
        <v>16</v>
      </c>
      <c r="K315" s="15">
        <v>467004028</v>
      </c>
      <c r="L315" s="65"/>
    </row>
    <row r="316" spans="1:12" s="51" customFormat="1" ht="38.25">
      <c r="A316" s="128" t="s">
        <v>137</v>
      </c>
      <c r="B316" s="15" t="s">
        <v>434</v>
      </c>
      <c r="C316" s="126" t="s">
        <v>261</v>
      </c>
      <c r="D316" s="126" t="s">
        <v>262</v>
      </c>
      <c r="E316" s="126" t="s">
        <v>303</v>
      </c>
      <c r="F316" s="126" t="s">
        <v>579</v>
      </c>
      <c r="G316" s="32">
        <v>20.297000000000001</v>
      </c>
      <c r="H316" s="32">
        <v>19.281300000000002</v>
      </c>
      <c r="I316" s="32">
        <v>12.521686000000001</v>
      </c>
      <c r="J316" s="15" t="s">
        <v>16</v>
      </c>
      <c r="K316" s="15">
        <v>467004028</v>
      </c>
      <c r="L316" s="65"/>
    </row>
    <row r="317" spans="1:12" s="51" customFormat="1" ht="38.25">
      <c r="A317" s="128" t="s">
        <v>138</v>
      </c>
      <c r="B317" s="15" t="s">
        <v>435</v>
      </c>
      <c r="C317" s="126" t="s">
        <v>261</v>
      </c>
      <c r="D317" s="126" t="s">
        <v>262</v>
      </c>
      <c r="E317" s="126" t="s">
        <v>303</v>
      </c>
      <c r="F317" s="126" t="s">
        <v>579</v>
      </c>
      <c r="G317" s="32">
        <v>12.461</v>
      </c>
      <c r="H317" s="32">
        <v>11.8378</v>
      </c>
      <c r="I317" s="32">
        <v>9.9309200000000004</v>
      </c>
      <c r="J317" s="15" t="s">
        <v>16</v>
      </c>
      <c r="K317" s="15">
        <v>467004028</v>
      </c>
      <c r="L317" s="65"/>
    </row>
    <row r="318" spans="1:12" s="51" customFormat="1" ht="38.25">
      <c r="A318" s="128" t="s">
        <v>139</v>
      </c>
      <c r="B318" s="15" t="s">
        <v>443</v>
      </c>
      <c r="C318" s="126" t="s">
        <v>261</v>
      </c>
      <c r="D318" s="126" t="s">
        <v>262</v>
      </c>
      <c r="E318" s="126" t="s">
        <v>303</v>
      </c>
      <c r="F318" s="126" t="s">
        <v>579</v>
      </c>
      <c r="G318" s="32">
        <v>8.2899999999999991</v>
      </c>
      <c r="H318" s="32">
        <v>7.8754999999999997</v>
      </c>
      <c r="I318" s="32">
        <v>5.8039800000000001</v>
      </c>
      <c r="J318" s="15" t="s">
        <v>16</v>
      </c>
      <c r="K318" s="15">
        <v>467004028</v>
      </c>
      <c r="L318" s="65"/>
    </row>
    <row r="319" spans="1:12" s="51" customFormat="1" ht="38.25">
      <c r="A319" s="128" t="s">
        <v>140</v>
      </c>
      <c r="B319" s="15" t="s">
        <v>444</v>
      </c>
      <c r="C319" s="126" t="s">
        <v>261</v>
      </c>
      <c r="D319" s="126" t="s">
        <v>262</v>
      </c>
      <c r="E319" s="126" t="s">
        <v>303</v>
      </c>
      <c r="F319" s="126" t="s">
        <v>579</v>
      </c>
      <c r="G319" s="32">
        <v>15.819000000000001</v>
      </c>
      <c r="H319" s="32">
        <v>15.0275</v>
      </c>
      <c r="I319" s="32">
        <v>12.87715</v>
      </c>
      <c r="J319" s="15" t="s">
        <v>16</v>
      </c>
      <c r="K319" s="15">
        <v>467004028</v>
      </c>
      <c r="L319" s="65"/>
    </row>
    <row r="320" spans="1:12" s="51" customFormat="1" ht="38.25">
      <c r="A320" s="128" t="s">
        <v>141</v>
      </c>
      <c r="B320" s="15" t="s">
        <v>436</v>
      </c>
      <c r="C320" s="126" t="s">
        <v>261</v>
      </c>
      <c r="D320" s="126" t="s">
        <v>262</v>
      </c>
      <c r="E320" s="126" t="s">
        <v>303</v>
      </c>
      <c r="F320" s="126" t="s">
        <v>579</v>
      </c>
      <c r="G320" s="32">
        <v>13.311999999999999</v>
      </c>
      <c r="H320" s="32">
        <v>12.6464</v>
      </c>
      <c r="I320" s="32">
        <v>10.18647</v>
      </c>
      <c r="J320" s="15" t="s">
        <v>16</v>
      </c>
      <c r="K320" s="15">
        <v>467004028</v>
      </c>
      <c r="L320" s="65"/>
    </row>
    <row r="321" spans="1:12" s="51" customFormat="1" ht="38.25">
      <c r="A321" s="128" t="s">
        <v>142</v>
      </c>
      <c r="B321" s="15" t="s">
        <v>437</v>
      </c>
      <c r="C321" s="126" t="s">
        <v>261</v>
      </c>
      <c r="D321" s="126" t="s">
        <v>262</v>
      </c>
      <c r="E321" s="126" t="s">
        <v>303</v>
      </c>
      <c r="F321" s="126" t="s">
        <v>579</v>
      </c>
      <c r="G321" s="32">
        <v>8.0869999999999997</v>
      </c>
      <c r="H321" s="32">
        <v>7.6818999999999997</v>
      </c>
      <c r="I321" s="32">
        <v>4.6436400000000004</v>
      </c>
      <c r="J321" s="15" t="s">
        <v>16</v>
      </c>
      <c r="K321" s="15">
        <v>467004028</v>
      </c>
      <c r="L321" s="65"/>
    </row>
    <row r="322" spans="1:12" s="51" customFormat="1" ht="38.25">
      <c r="A322" s="128" t="s">
        <v>200</v>
      </c>
      <c r="B322" s="15" t="s">
        <v>445</v>
      </c>
      <c r="C322" s="126" t="s">
        <v>261</v>
      </c>
      <c r="D322" s="126" t="s">
        <v>262</v>
      </c>
      <c r="E322" s="126" t="s">
        <v>303</v>
      </c>
      <c r="F322" s="126" t="s">
        <v>579</v>
      </c>
      <c r="G322" s="32">
        <v>12.629</v>
      </c>
      <c r="H322" s="32">
        <v>11.997400000000001</v>
      </c>
      <c r="I322" s="32">
        <v>11.825745</v>
      </c>
      <c r="J322" s="15" t="s">
        <v>16</v>
      </c>
      <c r="K322" s="15">
        <v>467004028</v>
      </c>
      <c r="L322" s="65"/>
    </row>
    <row r="323" spans="1:12" s="51" customFormat="1" ht="38.25">
      <c r="A323" s="128" t="s">
        <v>201</v>
      </c>
      <c r="B323" s="15" t="s">
        <v>438</v>
      </c>
      <c r="C323" s="126" t="s">
        <v>261</v>
      </c>
      <c r="D323" s="126" t="s">
        <v>262</v>
      </c>
      <c r="E323" s="126" t="s">
        <v>303</v>
      </c>
      <c r="F323" s="126" t="s">
        <v>579</v>
      </c>
      <c r="G323" s="32">
        <v>9.1649999999999991</v>
      </c>
      <c r="H323" s="32">
        <v>8.8063000000000002</v>
      </c>
      <c r="I323" s="32">
        <v>7.9851349999999996</v>
      </c>
      <c r="J323" s="15" t="s">
        <v>16</v>
      </c>
      <c r="K323" s="15">
        <v>467004028</v>
      </c>
      <c r="L323" s="65"/>
    </row>
    <row r="324" spans="1:12" s="51" customFormat="1" ht="38.25">
      <c r="A324" s="128" t="s">
        <v>202</v>
      </c>
      <c r="B324" s="15" t="s">
        <v>439</v>
      </c>
      <c r="C324" s="126" t="s">
        <v>261</v>
      </c>
      <c r="D324" s="126" t="s">
        <v>262</v>
      </c>
      <c r="E324" s="126" t="s">
        <v>303</v>
      </c>
      <c r="F324" s="126" t="s">
        <v>579</v>
      </c>
      <c r="G324" s="32">
        <v>8.33</v>
      </c>
      <c r="H324" s="32">
        <v>7.9128999999999996</v>
      </c>
      <c r="I324" s="32">
        <v>7.0285000000000002</v>
      </c>
      <c r="J324" s="15" t="s">
        <v>16</v>
      </c>
      <c r="K324" s="15">
        <v>467004028</v>
      </c>
      <c r="L324" s="65"/>
    </row>
    <row r="325" spans="1:12" s="51" customFormat="1" ht="38.25">
      <c r="A325" s="128" t="s">
        <v>203</v>
      </c>
      <c r="B325" s="15" t="s">
        <v>440</v>
      </c>
      <c r="C325" s="126" t="s">
        <v>261</v>
      </c>
      <c r="D325" s="126" t="s">
        <v>262</v>
      </c>
      <c r="E325" s="126" t="s">
        <v>303</v>
      </c>
      <c r="F325" s="126" t="s">
        <v>579</v>
      </c>
      <c r="G325" s="32">
        <v>18.954999999999998</v>
      </c>
      <c r="H325" s="32">
        <v>18.007000000000001</v>
      </c>
      <c r="I325" s="32">
        <v>18.007000000000001</v>
      </c>
      <c r="J325" s="15" t="s">
        <v>16</v>
      </c>
      <c r="K325" s="15">
        <v>467004028</v>
      </c>
      <c r="L325" s="65"/>
    </row>
    <row r="326" spans="1:12" s="51" customFormat="1" ht="38.25">
      <c r="A326" s="128" t="s">
        <v>204</v>
      </c>
      <c r="B326" s="15" t="s">
        <v>441</v>
      </c>
      <c r="C326" s="126" t="s">
        <v>261</v>
      </c>
      <c r="D326" s="126" t="s">
        <v>262</v>
      </c>
      <c r="E326" s="126" t="s">
        <v>303</v>
      </c>
      <c r="F326" s="126" t="s">
        <v>579</v>
      </c>
      <c r="G326" s="32">
        <v>10.164999999999999</v>
      </c>
      <c r="H326" s="32">
        <v>9.6569000000000003</v>
      </c>
      <c r="I326" s="32">
        <v>9.3092199999999998</v>
      </c>
      <c r="J326" s="15" t="s">
        <v>16</v>
      </c>
      <c r="K326" s="15">
        <v>467004028</v>
      </c>
      <c r="L326" s="65"/>
    </row>
    <row r="327" spans="1:12" s="51" customFormat="1" ht="38.25">
      <c r="A327" s="128" t="s">
        <v>205</v>
      </c>
      <c r="B327" s="15" t="s">
        <v>446</v>
      </c>
      <c r="C327" s="126" t="s">
        <v>261</v>
      </c>
      <c r="D327" s="126" t="s">
        <v>262</v>
      </c>
      <c r="E327" s="126" t="s">
        <v>303</v>
      </c>
      <c r="F327" s="126" t="s">
        <v>579</v>
      </c>
      <c r="G327" s="32">
        <v>14.787000000000001</v>
      </c>
      <c r="H327" s="32">
        <v>14.047599999999999</v>
      </c>
      <c r="I327" s="32">
        <v>14.047599999999999</v>
      </c>
      <c r="J327" s="15" t="s">
        <v>16</v>
      </c>
      <c r="K327" s="15">
        <v>467004028</v>
      </c>
      <c r="L327" s="65"/>
    </row>
    <row r="328" spans="1:12" s="51" customFormat="1" ht="38.25">
      <c r="A328" s="128" t="s">
        <v>206</v>
      </c>
      <c r="B328" s="15" t="s">
        <v>442</v>
      </c>
      <c r="C328" s="126" t="s">
        <v>261</v>
      </c>
      <c r="D328" s="126" t="s">
        <v>262</v>
      </c>
      <c r="E328" s="126" t="s">
        <v>303</v>
      </c>
      <c r="F328" s="126" t="s">
        <v>579</v>
      </c>
      <c r="G328" s="32">
        <v>10.962999999999999</v>
      </c>
      <c r="H328" s="32">
        <v>10.414099999999999</v>
      </c>
      <c r="I328" s="32">
        <v>10.09816</v>
      </c>
      <c r="J328" s="15" t="s">
        <v>16</v>
      </c>
      <c r="K328" s="15">
        <v>467004028</v>
      </c>
      <c r="L328" s="65"/>
    </row>
    <row r="329" spans="1:12" s="51" customFormat="1" ht="38.25">
      <c r="A329" s="128" t="s">
        <v>207</v>
      </c>
      <c r="B329" s="15" t="s">
        <v>457</v>
      </c>
      <c r="C329" s="126" t="s">
        <v>261</v>
      </c>
      <c r="D329" s="126" t="s">
        <v>262</v>
      </c>
      <c r="E329" s="126" t="s">
        <v>303</v>
      </c>
      <c r="F329" s="126" t="s">
        <v>581</v>
      </c>
      <c r="G329" s="32">
        <v>18.143999999999998</v>
      </c>
      <c r="H329" s="32">
        <v>5.2043999999999997</v>
      </c>
      <c r="I329" s="32">
        <v>5.2042999999999999</v>
      </c>
      <c r="J329" s="15" t="s">
        <v>16</v>
      </c>
      <c r="K329" s="15">
        <v>467004028</v>
      </c>
      <c r="L329" s="65"/>
    </row>
    <row r="330" spans="1:12" s="51" customFormat="1" ht="38.25">
      <c r="A330" s="128" t="s">
        <v>208</v>
      </c>
      <c r="B330" s="15" t="s">
        <v>467</v>
      </c>
      <c r="C330" s="126" t="s">
        <v>261</v>
      </c>
      <c r="D330" s="126" t="s">
        <v>262</v>
      </c>
      <c r="E330" s="126" t="s">
        <v>303</v>
      </c>
      <c r="F330" s="126" t="s">
        <v>581</v>
      </c>
      <c r="G330" s="32">
        <v>19.187000000000001</v>
      </c>
      <c r="H330" s="32">
        <v>0</v>
      </c>
      <c r="I330" s="32"/>
      <c r="J330" s="15" t="s">
        <v>16</v>
      </c>
      <c r="K330" s="15">
        <v>467004028</v>
      </c>
      <c r="L330" s="65"/>
    </row>
    <row r="331" spans="1:12" s="51" customFormat="1" ht="38.25">
      <c r="A331" s="128" t="s">
        <v>209</v>
      </c>
      <c r="B331" s="15" t="s">
        <v>458</v>
      </c>
      <c r="C331" s="126" t="s">
        <v>261</v>
      </c>
      <c r="D331" s="126" t="s">
        <v>262</v>
      </c>
      <c r="E331" s="126" t="s">
        <v>303</v>
      </c>
      <c r="F331" s="126" t="s">
        <v>581</v>
      </c>
      <c r="G331" s="32">
        <v>32.755000000000003</v>
      </c>
      <c r="H331" s="32">
        <v>0</v>
      </c>
      <c r="I331" s="32"/>
      <c r="J331" s="15" t="s">
        <v>16</v>
      </c>
      <c r="K331" s="15">
        <v>467004028</v>
      </c>
      <c r="L331" s="65"/>
    </row>
    <row r="332" spans="1:12" s="51" customFormat="1" ht="38.25">
      <c r="A332" s="128" t="s">
        <v>210</v>
      </c>
      <c r="B332" s="15" t="s">
        <v>468</v>
      </c>
      <c r="C332" s="126" t="s">
        <v>261</v>
      </c>
      <c r="D332" s="126" t="s">
        <v>262</v>
      </c>
      <c r="E332" s="126" t="s">
        <v>303</v>
      </c>
      <c r="F332" s="126" t="s">
        <v>581</v>
      </c>
      <c r="G332" s="32">
        <v>35.201999999999998</v>
      </c>
      <c r="H332" s="32">
        <v>0</v>
      </c>
      <c r="I332" s="32"/>
      <c r="J332" s="15" t="s">
        <v>16</v>
      </c>
      <c r="K332" s="15">
        <v>467004028</v>
      </c>
      <c r="L332" s="65"/>
    </row>
    <row r="333" spans="1:12" s="51" customFormat="1" ht="38.25">
      <c r="A333" s="128" t="s">
        <v>143</v>
      </c>
      <c r="B333" s="15" t="s">
        <v>459</v>
      </c>
      <c r="C333" s="126" t="s">
        <v>261</v>
      </c>
      <c r="D333" s="126" t="s">
        <v>262</v>
      </c>
      <c r="E333" s="126" t="s">
        <v>303</v>
      </c>
      <c r="F333" s="126" t="s">
        <v>581</v>
      </c>
      <c r="G333" s="32">
        <v>22.449000000000002</v>
      </c>
      <c r="H333" s="32">
        <v>0</v>
      </c>
      <c r="I333" s="32"/>
      <c r="J333" s="15" t="s">
        <v>16</v>
      </c>
      <c r="K333" s="15">
        <v>467004028</v>
      </c>
      <c r="L333" s="65"/>
    </row>
    <row r="334" spans="1:12" s="51" customFormat="1" ht="38.25">
      <c r="A334" s="128" t="s">
        <v>144</v>
      </c>
      <c r="B334" s="15" t="s">
        <v>469</v>
      </c>
      <c r="C334" s="126" t="s">
        <v>261</v>
      </c>
      <c r="D334" s="126" t="s">
        <v>262</v>
      </c>
      <c r="E334" s="126" t="s">
        <v>303</v>
      </c>
      <c r="F334" s="126" t="s">
        <v>581</v>
      </c>
      <c r="G334" s="32">
        <v>11.692</v>
      </c>
      <c r="H334" s="32">
        <v>0</v>
      </c>
      <c r="I334" s="32"/>
      <c r="J334" s="15" t="s">
        <v>16</v>
      </c>
      <c r="K334" s="15">
        <v>467004028</v>
      </c>
      <c r="L334" s="65"/>
    </row>
    <row r="335" spans="1:12" s="51" customFormat="1" ht="38.25">
      <c r="A335" s="128" t="s">
        <v>145</v>
      </c>
      <c r="B335" s="15" t="s">
        <v>460</v>
      </c>
      <c r="C335" s="126" t="s">
        <v>261</v>
      </c>
      <c r="D335" s="126" t="s">
        <v>262</v>
      </c>
      <c r="E335" s="126" t="s">
        <v>303</v>
      </c>
      <c r="F335" s="126" t="s">
        <v>581</v>
      </c>
      <c r="G335" s="32">
        <v>24.824999999999999</v>
      </c>
      <c r="H335" s="32">
        <v>0</v>
      </c>
      <c r="I335" s="32"/>
      <c r="J335" s="15" t="s">
        <v>16</v>
      </c>
      <c r="K335" s="15">
        <v>467004028</v>
      </c>
      <c r="L335" s="65"/>
    </row>
    <row r="336" spans="1:12" s="51" customFormat="1" ht="38.25">
      <c r="A336" s="128" t="s">
        <v>146</v>
      </c>
      <c r="B336" s="15" t="s">
        <v>470</v>
      </c>
      <c r="C336" s="126" t="s">
        <v>261</v>
      </c>
      <c r="D336" s="126" t="s">
        <v>262</v>
      </c>
      <c r="E336" s="126" t="s">
        <v>303</v>
      </c>
      <c r="F336" s="126" t="s">
        <v>581</v>
      </c>
      <c r="G336" s="32">
        <v>22.138000000000002</v>
      </c>
      <c r="H336" s="32">
        <v>0</v>
      </c>
      <c r="I336" s="32"/>
      <c r="J336" s="15" t="s">
        <v>16</v>
      </c>
      <c r="K336" s="15">
        <v>467004028</v>
      </c>
      <c r="L336" s="65"/>
    </row>
    <row r="337" spans="1:12" s="51" customFormat="1" ht="38.25">
      <c r="A337" s="128" t="s">
        <v>147</v>
      </c>
      <c r="B337" s="15" t="s">
        <v>461</v>
      </c>
      <c r="C337" s="126" t="s">
        <v>261</v>
      </c>
      <c r="D337" s="126" t="s">
        <v>262</v>
      </c>
      <c r="E337" s="126" t="s">
        <v>303</v>
      </c>
      <c r="F337" s="126" t="s">
        <v>581</v>
      </c>
      <c r="G337" s="32">
        <v>33.189</v>
      </c>
      <c r="H337" s="32">
        <v>0</v>
      </c>
      <c r="I337" s="32"/>
      <c r="J337" s="15" t="s">
        <v>16</v>
      </c>
      <c r="K337" s="15">
        <v>467004028</v>
      </c>
      <c r="L337" s="65"/>
    </row>
    <row r="338" spans="1:12" s="51" customFormat="1" ht="38.25">
      <c r="A338" s="128" t="s">
        <v>148</v>
      </c>
      <c r="B338" s="15" t="s">
        <v>471</v>
      </c>
      <c r="C338" s="126" t="s">
        <v>261</v>
      </c>
      <c r="D338" s="126" t="s">
        <v>262</v>
      </c>
      <c r="E338" s="126" t="s">
        <v>303</v>
      </c>
      <c r="F338" s="126" t="s">
        <v>581</v>
      </c>
      <c r="G338" s="32">
        <v>29.783000000000001</v>
      </c>
      <c r="H338" s="32">
        <v>0</v>
      </c>
      <c r="I338" s="32"/>
      <c r="J338" s="15" t="s">
        <v>16</v>
      </c>
      <c r="K338" s="15">
        <v>467004028</v>
      </c>
      <c r="L338" s="65"/>
    </row>
    <row r="339" spans="1:12" s="51" customFormat="1" ht="38.25">
      <c r="A339" s="128" t="s">
        <v>149</v>
      </c>
      <c r="B339" s="15" t="s">
        <v>462</v>
      </c>
      <c r="C339" s="126" t="s">
        <v>261</v>
      </c>
      <c r="D339" s="126" t="s">
        <v>262</v>
      </c>
      <c r="E339" s="126" t="s">
        <v>303</v>
      </c>
      <c r="F339" s="126" t="s">
        <v>581</v>
      </c>
      <c r="G339" s="32">
        <v>22.981000000000002</v>
      </c>
      <c r="H339" s="32">
        <v>0</v>
      </c>
      <c r="I339" s="32"/>
      <c r="J339" s="15" t="s">
        <v>16</v>
      </c>
      <c r="K339" s="15">
        <v>467004028</v>
      </c>
      <c r="L339" s="65"/>
    </row>
    <row r="340" spans="1:12" s="51" customFormat="1" ht="38.25">
      <c r="A340" s="128" t="s">
        <v>150</v>
      </c>
      <c r="B340" s="15" t="s">
        <v>463</v>
      </c>
      <c r="C340" s="126" t="s">
        <v>261</v>
      </c>
      <c r="D340" s="126" t="s">
        <v>262</v>
      </c>
      <c r="E340" s="126" t="s">
        <v>303</v>
      </c>
      <c r="F340" s="126" t="s">
        <v>581</v>
      </c>
      <c r="G340" s="32">
        <v>21.812000000000001</v>
      </c>
      <c r="H340" s="32">
        <v>0</v>
      </c>
      <c r="I340" s="32"/>
      <c r="J340" s="15" t="s">
        <v>16</v>
      </c>
      <c r="K340" s="15">
        <v>467004028</v>
      </c>
      <c r="L340" s="65"/>
    </row>
    <row r="341" spans="1:12" s="51" customFormat="1" ht="38.25">
      <c r="A341" s="128" t="s">
        <v>151</v>
      </c>
      <c r="B341" s="15" t="s">
        <v>472</v>
      </c>
      <c r="C341" s="126" t="s">
        <v>261</v>
      </c>
      <c r="D341" s="126" t="s">
        <v>262</v>
      </c>
      <c r="E341" s="126" t="s">
        <v>303</v>
      </c>
      <c r="F341" s="126" t="s">
        <v>581</v>
      </c>
      <c r="G341" s="32">
        <v>57.444000000000003</v>
      </c>
      <c r="H341" s="32">
        <v>33.7624</v>
      </c>
      <c r="I341" s="32">
        <v>33.762360000000001</v>
      </c>
      <c r="J341" s="15" t="s">
        <v>16</v>
      </c>
      <c r="K341" s="15">
        <v>467004028</v>
      </c>
      <c r="L341" s="65"/>
    </row>
    <row r="342" spans="1:12" s="51" customFormat="1" ht="38.25">
      <c r="A342" s="128" t="s">
        <v>152</v>
      </c>
      <c r="B342" s="15" t="s">
        <v>464</v>
      </c>
      <c r="C342" s="126" t="s">
        <v>261</v>
      </c>
      <c r="D342" s="126" t="s">
        <v>262</v>
      </c>
      <c r="E342" s="126" t="s">
        <v>303</v>
      </c>
      <c r="F342" s="126" t="s">
        <v>581</v>
      </c>
      <c r="G342" s="32">
        <v>22.245000000000001</v>
      </c>
      <c r="H342" s="32">
        <v>22.245000000000001</v>
      </c>
      <c r="I342" s="32">
        <v>22.245000000000001</v>
      </c>
      <c r="J342" s="15" t="s">
        <v>16</v>
      </c>
      <c r="K342" s="15">
        <v>467004028</v>
      </c>
      <c r="L342" s="65"/>
    </row>
    <row r="343" spans="1:12" s="51" customFormat="1" ht="38.25">
      <c r="A343" s="128" t="s">
        <v>153</v>
      </c>
      <c r="B343" s="15" t="s">
        <v>473</v>
      </c>
      <c r="C343" s="126" t="s">
        <v>261</v>
      </c>
      <c r="D343" s="126" t="s">
        <v>262</v>
      </c>
      <c r="E343" s="126" t="s">
        <v>303</v>
      </c>
      <c r="F343" s="126" t="s">
        <v>581</v>
      </c>
      <c r="G343" s="32">
        <v>25.465</v>
      </c>
      <c r="H343" s="32">
        <v>22.168900000000001</v>
      </c>
      <c r="I343" s="32">
        <v>22.168887000000002</v>
      </c>
      <c r="J343" s="15" t="s">
        <v>16</v>
      </c>
      <c r="K343" s="15">
        <v>467004028</v>
      </c>
      <c r="L343" s="65"/>
    </row>
    <row r="344" spans="1:12" s="51" customFormat="1" ht="38.25">
      <c r="A344" s="128" t="s">
        <v>154</v>
      </c>
      <c r="B344" s="15" t="s">
        <v>474</v>
      </c>
      <c r="C344" s="126" t="s">
        <v>261</v>
      </c>
      <c r="D344" s="126" t="s">
        <v>262</v>
      </c>
      <c r="E344" s="126" t="s">
        <v>303</v>
      </c>
      <c r="F344" s="126" t="s">
        <v>581</v>
      </c>
      <c r="G344" s="32">
        <v>32.378</v>
      </c>
      <c r="H344" s="32">
        <v>32.0471</v>
      </c>
      <c r="I344" s="32">
        <v>32.047040000000003</v>
      </c>
      <c r="J344" s="15" t="s">
        <v>16</v>
      </c>
      <c r="K344" s="15">
        <v>467004028</v>
      </c>
      <c r="L344" s="65"/>
    </row>
    <row r="345" spans="1:12" s="51" customFormat="1" ht="38.25">
      <c r="A345" s="128" t="s">
        <v>155</v>
      </c>
      <c r="B345" s="15" t="s">
        <v>465</v>
      </c>
      <c r="C345" s="126" t="s">
        <v>261</v>
      </c>
      <c r="D345" s="126" t="s">
        <v>262</v>
      </c>
      <c r="E345" s="126" t="s">
        <v>303</v>
      </c>
      <c r="F345" s="126" t="s">
        <v>581</v>
      </c>
      <c r="G345" s="32">
        <v>27.452000000000002</v>
      </c>
      <c r="H345" s="32">
        <v>27.452000000000002</v>
      </c>
      <c r="I345" s="32">
        <v>27.452000000000002</v>
      </c>
      <c r="J345" s="15" t="s">
        <v>16</v>
      </c>
      <c r="K345" s="15">
        <v>467004028</v>
      </c>
      <c r="L345" s="65"/>
    </row>
    <row r="346" spans="1:12" s="51" customFormat="1" ht="38.25">
      <c r="A346" s="128" t="s">
        <v>156</v>
      </c>
      <c r="B346" s="15" t="s">
        <v>475</v>
      </c>
      <c r="C346" s="126" t="s">
        <v>261</v>
      </c>
      <c r="D346" s="126" t="s">
        <v>262</v>
      </c>
      <c r="E346" s="126" t="s">
        <v>303</v>
      </c>
      <c r="F346" s="126" t="s">
        <v>581</v>
      </c>
      <c r="G346" s="32">
        <v>26.760999999999999</v>
      </c>
      <c r="H346" s="32">
        <v>22.4482</v>
      </c>
      <c r="I346" s="32">
        <v>22.448129999999999</v>
      </c>
      <c r="J346" s="15" t="s">
        <v>16</v>
      </c>
      <c r="K346" s="15">
        <v>467004028</v>
      </c>
      <c r="L346" s="65"/>
    </row>
    <row r="347" spans="1:12" s="51" customFormat="1" ht="38.25">
      <c r="A347" s="128" t="s">
        <v>157</v>
      </c>
      <c r="B347" s="15" t="s">
        <v>466</v>
      </c>
      <c r="C347" s="126" t="s">
        <v>261</v>
      </c>
      <c r="D347" s="126" t="s">
        <v>262</v>
      </c>
      <c r="E347" s="126" t="s">
        <v>303</v>
      </c>
      <c r="F347" s="126" t="s">
        <v>581</v>
      </c>
      <c r="G347" s="32">
        <v>18.402999999999999</v>
      </c>
      <c r="H347" s="32">
        <v>16.7163</v>
      </c>
      <c r="I347" s="32">
        <v>16.716280000000001</v>
      </c>
      <c r="J347" s="15" t="s">
        <v>16</v>
      </c>
      <c r="K347" s="15">
        <v>467004028</v>
      </c>
      <c r="L347" s="65"/>
    </row>
    <row r="348" spans="1:12" s="51" customFormat="1" ht="26.25" customHeight="1">
      <c r="A348" s="198" t="s">
        <v>158</v>
      </c>
      <c r="B348" s="199" t="s">
        <v>476</v>
      </c>
      <c r="C348" s="174" t="s">
        <v>261</v>
      </c>
      <c r="D348" s="174" t="s">
        <v>262</v>
      </c>
      <c r="E348" s="174" t="s">
        <v>303</v>
      </c>
      <c r="F348" s="174" t="s">
        <v>579</v>
      </c>
      <c r="G348" s="32">
        <v>774.46799999999996</v>
      </c>
      <c r="H348" s="32">
        <v>699.07600000000002</v>
      </c>
      <c r="I348" s="32">
        <v>397.64659999999998</v>
      </c>
      <c r="J348" s="15" t="s">
        <v>421</v>
      </c>
      <c r="K348" s="15">
        <v>467004032</v>
      </c>
      <c r="L348" s="69" t="s">
        <v>602</v>
      </c>
    </row>
    <row r="349" spans="1:12" s="51" customFormat="1" ht="12.75">
      <c r="A349" s="198"/>
      <c r="B349" s="199"/>
      <c r="C349" s="174"/>
      <c r="D349" s="174"/>
      <c r="E349" s="174"/>
      <c r="F349" s="174"/>
      <c r="G349" s="32">
        <v>1</v>
      </c>
      <c r="H349" s="32">
        <v>1</v>
      </c>
      <c r="I349" s="32">
        <v>0</v>
      </c>
      <c r="J349" s="15" t="s">
        <v>16</v>
      </c>
      <c r="K349" s="15">
        <v>467004028</v>
      </c>
      <c r="L349" s="65"/>
    </row>
    <row r="350" spans="1:12" s="51" customFormat="1" ht="27" customHeight="1">
      <c r="A350" s="198" t="s">
        <v>159</v>
      </c>
      <c r="B350" s="199" t="s">
        <v>477</v>
      </c>
      <c r="C350" s="174" t="s">
        <v>261</v>
      </c>
      <c r="D350" s="174" t="s">
        <v>262</v>
      </c>
      <c r="E350" s="174" t="s">
        <v>303</v>
      </c>
      <c r="F350" s="174" t="s">
        <v>579</v>
      </c>
      <c r="G350" s="32">
        <v>511.45699999999999</v>
      </c>
      <c r="H350" s="32">
        <v>492.74599999999998</v>
      </c>
      <c r="I350" s="32">
        <v>492.74592999999999</v>
      </c>
      <c r="J350" s="15" t="s">
        <v>421</v>
      </c>
      <c r="K350" s="15">
        <v>467004032</v>
      </c>
      <c r="L350" s="65"/>
    </row>
    <row r="351" spans="1:12" s="51" customFormat="1" ht="12.75">
      <c r="A351" s="198"/>
      <c r="B351" s="199"/>
      <c r="C351" s="174"/>
      <c r="D351" s="174"/>
      <c r="E351" s="174"/>
      <c r="F351" s="174"/>
      <c r="G351" s="32">
        <v>2.4369000000000001</v>
      </c>
      <c r="H351" s="32">
        <v>2.4369000000000001</v>
      </c>
      <c r="I351" s="32">
        <v>2.4369000000000001</v>
      </c>
      <c r="J351" s="15" t="s">
        <v>16</v>
      </c>
      <c r="K351" s="15">
        <v>467004028</v>
      </c>
      <c r="L351" s="65"/>
    </row>
    <row r="352" spans="1:12" s="51" customFormat="1" ht="26.25" customHeight="1">
      <c r="A352" s="198" t="s">
        <v>160</v>
      </c>
      <c r="B352" s="199" t="s">
        <v>478</v>
      </c>
      <c r="C352" s="174" t="s">
        <v>261</v>
      </c>
      <c r="D352" s="174" t="s">
        <v>262</v>
      </c>
      <c r="E352" s="174" t="s">
        <v>303</v>
      </c>
      <c r="F352" s="174" t="s">
        <v>579</v>
      </c>
      <c r="G352" s="32">
        <v>457.71499999999997</v>
      </c>
      <c r="H352" s="32">
        <v>387.11500000000001</v>
      </c>
      <c r="I352" s="32">
        <v>323.71980000000002</v>
      </c>
      <c r="J352" s="15" t="s">
        <v>421</v>
      </c>
      <c r="K352" s="15">
        <v>467004032</v>
      </c>
      <c r="L352" s="65"/>
    </row>
    <row r="353" spans="1:12" s="51" customFormat="1" ht="12.75">
      <c r="A353" s="198"/>
      <c r="B353" s="199"/>
      <c r="C353" s="174"/>
      <c r="D353" s="174"/>
      <c r="E353" s="174"/>
      <c r="F353" s="174"/>
      <c r="G353" s="32">
        <v>34.002000000000002</v>
      </c>
      <c r="H353" s="32">
        <v>0</v>
      </c>
      <c r="I353" s="32"/>
      <c r="J353" s="15" t="s">
        <v>16</v>
      </c>
      <c r="K353" s="15">
        <v>467004028</v>
      </c>
      <c r="L353" s="65"/>
    </row>
    <row r="354" spans="1:12" s="51" customFormat="1" ht="13.5">
      <c r="A354" s="188"/>
      <c r="B354" s="96" t="s">
        <v>365</v>
      </c>
      <c r="C354" s="159"/>
      <c r="D354" s="159"/>
      <c r="E354" s="165"/>
      <c r="F354" s="159"/>
      <c r="G354" s="24">
        <f t="shared" ref="G354" si="53">SUM(G355:G358)</f>
        <v>3908.6932999999999</v>
      </c>
      <c r="H354" s="24">
        <f t="shared" ref="H354:I354" si="54">SUM(H355:H358)</f>
        <v>3671.5533999999998</v>
      </c>
      <c r="I354" s="24">
        <f t="shared" si="54"/>
        <v>3499.9484899999998</v>
      </c>
      <c r="J354" s="16"/>
      <c r="K354" s="16"/>
      <c r="L354" s="65"/>
    </row>
    <row r="355" spans="1:12" s="51" customFormat="1" ht="15" customHeight="1">
      <c r="A355" s="189"/>
      <c r="B355" s="179" t="s">
        <v>288</v>
      </c>
      <c r="C355" s="175"/>
      <c r="D355" s="175"/>
      <c r="E355" s="166"/>
      <c r="F355" s="175"/>
      <c r="G355" s="24">
        <f>G360+G364+G368+G373+G380+G386+G388</f>
        <v>2417.31</v>
      </c>
      <c r="H355" s="24">
        <f t="shared" ref="H355:I355" si="55">H360+H364+H368+H373+H380+H386+H388</f>
        <v>2036.7170000000001</v>
      </c>
      <c r="I355" s="24">
        <f t="shared" si="55"/>
        <v>1865.1129999999998</v>
      </c>
      <c r="J355" s="20" t="s">
        <v>421</v>
      </c>
      <c r="K355" s="20">
        <v>467004032</v>
      </c>
      <c r="L355" s="65"/>
    </row>
    <row r="356" spans="1:12" s="51" customFormat="1" ht="12.75" customHeight="1">
      <c r="A356" s="189"/>
      <c r="B356" s="180"/>
      <c r="C356" s="175"/>
      <c r="D356" s="175"/>
      <c r="E356" s="166"/>
      <c r="F356" s="175"/>
      <c r="G356" s="24">
        <f>G359+G363+G367</f>
        <v>424.35</v>
      </c>
      <c r="H356" s="24">
        <f t="shared" ref="H356:I356" si="56">H359+H363+H367</f>
        <v>424.35</v>
      </c>
      <c r="I356" s="24">
        <f t="shared" si="56"/>
        <v>424.35</v>
      </c>
      <c r="J356" s="20" t="s">
        <v>2</v>
      </c>
      <c r="K356" s="20">
        <v>467004011</v>
      </c>
      <c r="L356" s="65"/>
    </row>
    <row r="357" spans="1:12" s="51" customFormat="1" ht="12.75" customHeight="1">
      <c r="A357" s="189"/>
      <c r="B357" s="180"/>
      <c r="C357" s="175"/>
      <c r="D357" s="175"/>
      <c r="E357" s="166"/>
      <c r="F357" s="175"/>
      <c r="G357" s="24">
        <f>G361+G365+G369+G370+G372+G374+G375+G376+G377+G378+G379+G381+G382+G384+G387+G389</f>
        <v>1065.7853</v>
      </c>
      <c r="H357" s="24">
        <f t="shared" ref="H357:I357" si="57">H361+H365+H369+H370+H372+H374+H375+H376+H377+H378+H379+H381+H382+H384+H387+H389</f>
        <v>1198.5708</v>
      </c>
      <c r="I357" s="24">
        <f t="shared" si="57"/>
        <v>1198.5701100000001</v>
      </c>
      <c r="J357" s="20" t="s">
        <v>16</v>
      </c>
      <c r="K357" s="20">
        <v>467004028</v>
      </c>
      <c r="L357" s="65"/>
    </row>
    <row r="358" spans="1:12" s="51" customFormat="1" ht="12.75" customHeight="1">
      <c r="A358" s="190"/>
      <c r="B358" s="181"/>
      <c r="C358" s="160"/>
      <c r="D358" s="160"/>
      <c r="E358" s="167"/>
      <c r="F358" s="160"/>
      <c r="G358" s="24">
        <f>G362+G366+G371+G383+G385</f>
        <v>1.248</v>
      </c>
      <c r="H358" s="24">
        <f t="shared" ref="H358:I358" si="58">H362+H366+H371+H383+H385</f>
        <v>11.915600000000001</v>
      </c>
      <c r="I358" s="24">
        <f t="shared" si="58"/>
        <v>11.915379999999999</v>
      </c>
      <c r="J358" s="20" t="s">
        <v>424</v>
      </c>
      <c r="K358" s="20">
        <v>467004015</v>
      </c>
      <c r="L358" s="65"/>
    </row>
    <row r="359" spans="1:12" s="51" customFormat="1" ht="14.25" customHeight="1">
      <c r="A359" s="170" t="s">
        <v>161</v>
      </c>
      <c r="B359" s="172" t="s">
        <v>479</v>
      </c>
      <c r="C359" s="165" t="s">
        <v>261</v>
      </c>
      <c r="D359" s="165" t="s">
        <v>262</v>
      </c>
      <c r="E359" s="165" t="s">
        <v>303</v>
      </c>
      <c r="F359" s="165" t="s">
        <v>581</v>
      </c>
      <c r="G359" s="32"/>
      <c r="H359" s="32"/>
      <c r="I359" s="32"/>
      <c r="J359" s="15" t="s">
        <v>2</v>
      </c>
      <c r="K359" s="15">
        <v>467004011</v>
      </c>
      <c r="L359" s="65"/>
    </row>
    <row r="360" spans="1:12" s="51" customFormat="1" ht="12.75">
      <c r="A360" s="186"/>
      <c r="B360" s="187"/>
      <c r="C360" s="166"/>
      <c r="D360" s="166"/>
      <c r="E360" s="166"/>
      <c r="F360" s="166"/>
      <c r="G360" s="32">
        <v>100.81</v>
      </c>
      <c r="H360" s="32">
        <v>100.81</v>
      </c>
      <c r="I360" s="32">
        <v>100.81</v>
      </c>
      <c r="J360" s="15" t="s">
        <v>421</v>
      </c>
      <c r="K360" s="15">
        <v>467004032</v>
      </c>
      <c r="L360" s="65"/>
    </row>
    <row r="361" spans="1:12" s="51" customFormat="1" ht="12.75">
      <c r="A361" s="171"/>
      <c r="B361" s="173"/>
      <c r="C361" s="167"/>
      <c r="D361" s="167"/>
      <c r="E361" s="167"/>
      <c r="F361" s="167"/>
      <c r="G361" s="32">
        <v>11.201000000000001</v>
      </c>
      <c r="H361" s="32">
        <f>0+11.7269</f>
        <v>11.726900000000001</v>
      </c>
      <c r="I361" s="32">
        <v>11.72686</v>
      </c>
      <c r="J361" s="15" t="s">
        <v>16</v>
      </c>
      <c r="K361" s="15">
        <v>467004028</v>
      </c>
      <c r="L361" s="65"/>
    </row>
    <row r="362" spans="1:12" s="51" customFormat="1" ht="38.25">
      <c r="A362" s="127" t="s">
        <v>211</v>
      </c>
      <c r="B362" s="15" t="s">
        <v>480</v>
      </c>
      <c r="C362" s="126" t="s">
        <v>261</v>
      </c>
      <c r="D362" s="126" t="s">
        <v>262</v>
      </c>
      <c r="E362" s="126" t="s">
        <v>303</v>
      </c>
      <c r="F362" s="126" t="s">
        <v>579</v>
      </c>
      <c r="G362" s="32">
        <v>1.248</v>
      </c>
      <c r="H362" s="32">
        <v>0</v>
      </c>
      <c r="I362" s="32"/>
      <c r="J362" s="15" t="s">
        <v>424</v>
      </c>
      <c r="K362" s="15">
        <v>467004015</v>
      </c>
      <c r="L362" s="65"/>
    </row>
    <row r="363" spans="1:12" s="51" customFormat="1" ht="29.25" customHeight="1">
      <c r="A363" s="170" t="s">
        <v>212</v>
      </c>
      <c r="B363" s="172" t="s">
        <v>481</v>
      </c>
      <c r="C363" s="165" t="s">
        <v>261</v>
      </c>
      <c r="D363" s="165" t="s">
        <v>262</v>
      </c>
      <c r="E363" s="165" t="s">
        <v>303</v>
      </c>
      <c r="F363" s="165" t="s">
        <v>581</v>
      </c>
      <c r="G363" s="32">
        <v>212.17500000000001</v>
      </c>
      <c r="H363" s="32">
        <v>212.17500000000001</v>
      </c>
      <c r="I363" s="32">
        <v>212.17500000000001</v>
      </c>
      <c r="J363" s="15" t="s">
        <v>2</v>
      </c>
      <c r="K363" s="15">
        <v>467004011</v>
      </c>
      <c r="L363" s="65"/>
    </row>
    <row r="364" spans="1:12" s="51" customFormat="1" ht="15" customHeight="1">
      <c r="A364" s="186"/>
      <c r="B364" s="187"/>
      <c r="C364" s="166"/>
      <c r="D364" s="166"/>
      <c r="E364" s="166"/>
      <c r="F364" s="166"/>
      <c r="G364" s="32">
        <v>0</v>
      </c>
      <c r="H364" s="32">
        <v>400</v>
      </c>
      <c r="I364" s="32">
        <v>400</v>
      </c>
      <c r="J364" s="15" t="s">
        <v>421</v>
      </c>
      <c r="K364" s="15">
        <v>467004032</v>
      </c>
      <c r="L364" s="65"/>
    </row>
    <row r="365" spans="1:12" s="51" customFormat="1" ht="12.75">
      <c r="A365" s="171"/>
      <c r="B365" s="173"/>
      <c r="C365" s="167"/>
      <c r="D365" s="167"/>
      <c r="E365" s="167"/>
      <c r="F365" s="167"/>
      <c r="G365" s="32">
        <v>23.574999999999999</v>
      </c>
      <c r="H365" s="92">
        <v>1E-3</v>
      </c>
      <c r="I365" s="92">
        <v>1E-3</v>
      </c>
      <c r="J365" s="15" t="s">
        <v>16</v>
      </c>
      <c r="K365" s="15">
        <v>467004028</v>
      </c>
      <c r="L365" s="65"/>
    </row>
    <row r="366" spans="1:12" s="51" customFormat="1" ht="51">
      <c r="A366" s="127" t="s">
        <v>213</v>
      </c>
      <c r="B366" s="15" t="s">
        <v>482</v>
      </c>
      <c r="C366" s="126" t="s">
        <v>261</v>
      </c>
      <c r="D366" s="126" t="s">
        <v>262</v>
      </c>
      <c r="E366" s="126" t="s">
        <v>303</v>
      </c>
      <c r="F366" s="126" t="s">
        <v>581</v>
      </c>
      <c r="G366" s="32">
        <v>0</v>
      </c>
      <c r="H366" s="32">
        <v>2.0464000000000002</v>
      </c>
      <c r="I366" s="32">
        <v>2.0463</v>
      </c>
      <c r="J366" s="15" t="s">
        <v>424</v>
      </c>
      <c r="K366" s="15">
        <v>467004015</v>
      </c>
      <c r="L366" s="65"/>
    </row>
    <row r="367" spans="1:12" s="51" customFormat="1" ht="27" customHeight="1">
      <c r="A367" s="170" t="s">
        <v>214</v>
      </c>
      <c r="B367" s="172" t="s">
        <v>483</v>
      </c>
      <c r="C367" s="165" t="s">
        <v>261</v>
      </c>
      <c r="D367" s="165" t="s">
        <v>262</v>
      </c>
      <c r="E367" s="165" t="s">
        <v>303</v>
      </c>
      <c r="F367" s="165" t="s">
        <v>581</v>
      </c>
      <c r="G367" s="32">
        <v>212.17500000000001</v>
      </c>
      <c r="H367" s="32">
        <v>212.17500000000001</v>
      </c>
      <c r="I367" s="32">
        <v>212.17500000000001</v>
      </c>
      <c r="J367" s="15" t="s">
        <v>2</v>
      </c>
      <c r="K367" s="15">
        <v>467004011</v>
      </c>
      <c r="L367" s="65"/>
    </row>
    <row r="368" spans="1:12" s="51" customFormat="1" ht="15" customHeight="1">
      <c r="A368" s="186"/>
      <c r="B368" s="187"/>
      <c r="C368" s="166"/>
      <c r="D368" s="166"/>
      <c r="E368" s="166"/>
      <c r="F368" s="166"/>
      <c r="G368" s="32">
        <v>0</v>
      </c>
      <c r="H368" s="32">
        <v>482.26</v>
      </c>
      <c r="I368" s="32">
        <v>482.26</v>
      </c>
      <c r="J368" s="15" t="s">
        <v>421</v>
      </c>
      <c r="K368" s="15">
        <v>467004032</v>
      </c>
      <c r="L368" s="65"/>
    </row>
    <row r="369" spans="1:12" s="51" customFormat="1" ht="12.75">
      <c r="A369" s="171"/>
      <c r="B369" s="173"/>
      <c r="C369" s="167"/>
      <c r="D369" s="167"/>
      <c r="E369" s="167"/>
      <c r="F369" s="167"/>
      <c r="G369" s="32">
        <v>23.574999999999999</v>
      </c>
      <c r="H369" s="32">
        <v>16.775400000000001</v>
      </c>
      <c r="I369" s="32">
        <v>16.775410000000001</v>
      </c>
      <c r="J369" s="15" t="s">
        <v>16</v>
      </c>
      <c r="K369" s="15">
        <v>467004028</v>
      </c>
      <c r="L369" s="65"/>
    </row>
    <row r="370" spans="1:12" s="51" customFormat="1" ht="38.25">
      <c r="A370" s="128" t="s">
        <v>215</v>
      </c>
      <c r="B370" s="15" t="s">
        <v>484</v>
      </c>
      <c r="C370" s="126" t="s">
        <v>261</v>
      </c>
      <c r="D370" s="126" t="s">
        <v>262</v>
      </c>
      <c r="E370" s="126" t="s">
        <v>303</v>
      </c>
      <c r="F370" s="126" t="s">
        <v>579</v>
      </c>
      <c r="G370" s="32">
        <v>153.30500000000001</v>
      </c>
      <c r="H370" s="32">
        <v>127.30500000000001</v>
      </c>
      <c r="I370" s="126">
        <v>127.30500000000001</v>
      </c>
      <c r="J370" s="15" t="s">
        <v>16</v>
      </c>
      <c r="K370" s="15">
        <v>467004028</v>
      </c>
      <c r="L370" s="65"/>
    </row>
    <row r="371" spans="1:12" s="51" customFormat="1" ht="38.25">
      <c r="A371" s="128" t="s">
        <v>216</v>
      </c>
      <c r="B371" s="15" t="s">
        <v>485</v>
      </c>
      <c r="C371" s="126" t="s">
        <v>261</v>
      </c>
      <c r="D371" s="126" t="s">
        <v>262</v>
      </c>
      <c r="E371" s="126" t="s">
        <v>303</v>
      </c>
      <c r="F371" s="126" t="s">
        <v>579</v>
      </c>
      <c r="G371" s="32">
        <v>0</v>
      </c>
      <c r="H371" s="32">
        <v>0.5998</v>
      </c>
      <c r="I371" s="17">
        <v>0.59974000000000005</v>
      </c>
      <c r="J371" s="15" t="s">
        <v>424</v>
      </c>
      <c r="K371" s="15">
        <v>467004015</v>
      </c>
      <c r="L371" s="65"/>
    </row>
    <row r="372" spans="1:12" s="51" customFormat="1" ht="38.25" customHeight="1">
      <c r="A372" s="170" t="s">
        <v>217</v>
      </c>
      <c r="B372" s="172" t="s">
        <v>486</v>
      </c>
      <c r="C372" s="165" t="s">
        <v>261</v>
      </c>
      <c r="D372" s="165" t="s">
        <v>262</v>
      </c>
      <c r="E372" s="165" t="s">
        <v>303</v>
      </c>
      <c r="F372" s="165" t="s">
        <v>579</v>
      </c>
      <c r="G372" s="32">
        <v>194.4</v>
      </c>
      <c r="H372" s="93">
        <v>1E-4</v>
      </c>
      <c r="I372" s="126">
        <v>0</v>
      </c>
      <c r="J372" s="15" t="s">
        <v>16</v>
      </c>
      <c r="K372" s="15">
        <v>467004028</v>
      </c>
      <c r="L372" s="65"/>
    </row>
    <row r="373" spans="1:12" s="51" customFormat="1" ht="12.75">
      <c r="A373" s="171"/>
      <c r="B373" s="173"/>
      <c r="C373" s="167"/>
      <c r="D373" s="167"/>
      <c r="E373" s="167"/>
      <c r="F373" s="167"/>
      <c r="G373" s="32">
        <v>0</v>
      </c>
      <c r="H373" s="32">
        <v>194.4</v>
      </c>
      <c r="I373" s="126">
        <v>85.34</v>
      </c>
      <c r="J373" s="15" t="s">
        <v>421</v>
      </c>
      <c r="K373" s="15">
        <v>467004032</v>
      </c>
      <c r="L373" s="65"/>
    </row>
    <row r="374" spans="1:12" s="51" customFormat="1" ht="38.25">
      <c r="A374" s="128" t="s">
        <v>218</v>
      </c>
      <c r="B374" s="15" t="s">
        <v>487</v>
      </c>
      <c r="C374" s="126" t="s">
        <v>261</v>
      </c>
      <c r="D374" s="126" t="s">
        <v>262</v>
      </c>
      <c r="E374" s="126" t="s">
        <v>303</v>
      </c>
      <c r="F374" s="126" t="s">
        <v>579</v>
      </c>
      <c r="G374" s="32">
        <v>101.94329999999999</v>
      </c>
      <c r="H374" s="32">
        <v>101.94329999999999</v>
      </c>
      <c r="I374" s="17">
        <v>101.94324</v>
      </c>
      <c r="J374" s="15" t="s">
        <v>16</v>
      </c>
      <c r="K374" s="15">
        <v>467004028</v>
      </c>
      <c r="L374" s="65"/>
    </row>
    <row r="375" spans="1:12" s="51" customFormat="1" ht="38.25">
      <c r="A375" s="128" t="s">
        <v>219</v>
      </c>
      <c r="B375" s="15" t="s">
        <v>488</v>
      </c>
      <c r="C375" s="126" t="s">
        <v>261</v>
      </c>
      <c r="D375" s="126" t="s">
        <v>262</v>
      </c>
      <c r="E375" s="126" t="s">
        <v>303</v>
      </c>
      <c r="F375" s="126" t="s">
        <v>581</v>
      </c>
      <c r="G375" s="32">
        <v>2.7130000000000001</v>
      </c>
      <c r="H375" s="32">
        <v>0</v>
      </c>
      <c r="I375" s="32"/>
      <c r="J375" s="15" t="s">
        <v>16</v>
      </c>
      <c r="K375" s="15">
        <v>467004028</v>
      </c>
      <c r="L375" s="65"/>
    </row>
    <row r="376" spans="1:12" s="51" customFormat="1" ht="38.25">
      <c r="A376" s="128" t="s">
        <v>220</v>
      </c>
      <c r="B376" s="15" t="s">
        <v>489</v>
      </c>
      <c r="C376" s="126" t="s">
        <v>261</v>
      </c>
      <c r="D376" s="126" t="s">
        <v>262</v>
      </c>
      <c r="E376" s="126" t="s">
        <v>303</v>
      </c>
      <c r="F376" s="126" t="s">
        <v>579</v>
      </c>
      <c r="G376" s="32">
        <v>16.303999999999998</v>
      </c>
      <c r="H376" s="32">
        <v>271.32400000000001</v>
      </c>
      <c r="I376" s="32">
        <v>271.32391999999999</v>
      </c>
      <c r="J376" s="15" t="s">
        <v>16</v>
      </c>
      <c r="K376" s="15">
        <v>467004028</v>
      </c>
      <c r="L376" s="65"/>
    </row>
    <row r="377" spans="1:12" s="51" customFormat="1" ht="38.25">
      <c r="A377" s="128" t="s">
        <v>221</v>
      </c>
      <c r="B377" s="15" t="s">
        <v>490</v>
      </c>
      <c r="C377" s="126" t="s">
        <v>261</v>
      </c>
      <c r="D377" s="126" t="s">
        <v>262</v>
      </c>
      <c r="E377" s="126" t="s">
        <v>303</v>
      </c>
      <c r="F377" s="126" t="s">
        <v>581</v>
      </c>
      <c r="G377" s="32">
        <v>161.37899999999999</v>
      </c>
      <c r="H377" s="32">
        <v>161.37899999999999</v>
      </c>
      <c r="I377" s="32">
        <v>161.37899999999999</v>
      </c>
      <c r="J377" s="15" t="s">
        <v>16</v>
      </c>
      <c r="K377" s="15">
        <v>467004028</v>
      </c>
      <c r="L377" s="65"/>
    </row>
    <row r="378" spans="1:12" s="51" customFormat="1" ht="38.25">
      <c r="A378" s="128" t="s">
        <v>162</v>
      </c>
      <c r="B378" s="15" t="s">
        <v>491</v>
      </c>
      <c r="C378" s="126" t="s">
        <v>261</v>
      </c>
      <c r="D378" s="126" t="s">
        <v>262</v>
      </c>
      <c r="E378" s="126" t="s">
        <v>303</v>
      </c>
      <c r="F378" s="126" t="s">
        <v>581</v>
      </c>
      <c r="G378" s="32">
        <v>50</v>
      </c>
      <c r="H378" s="32">
        <v>2.8380000000000001</v>
      </c>
      <c r="I378" s="32">
        <v>2.8378999999999999</v>
      </c>
      <c r="J378" s="15" t="s">
        <v>16</v>
      </c>
      <c r="K378" s="15">
        <v>467004028</v>
      </c>
      <c r="L378" s="65"/>
    </row>
    <row r="379" spans="1:12" s="51" customFormat="1" ht="38.25">
      <c r="A379" s="128" t="s">
        <v>163</v>
      </c>
      <c r="B379" s="15" t="s">
        <v>492</v>
      </c>
      <c r="C379" s="126" t="s">
        <v>261</v>
      </c>
      <c r="D379" s="126" t="s">
        <v>262</v>
      </c>
      <c r="E379" s="126" t="s">
        <v>303</v>
      </c>
      <c r="F379" s="126" t="s">
        <v>581</v>
      </c>
      <c r="G379" s="32">
        <v>70</v>
      </c>
      <c r="H379" s="32">
        <v>8.8126999999999995</v>
      </c>
      <c r="I379" s="32">
        <v>8.81264</v>
      </c>
      <c r="J379" s="15" t="s">
        <v>16</v>
      </c>
      <c r="K379" s="15">
        <v>467004028</v>
      </c>
      <c r="L379" s="65"/>
    </row>
    <row r="380" spans="1:12" s="51" customFormat="1" ht="27" customHeight="1">
      <c r="A380" s="170" t="s">
        <v>164</v>
      </c>
      <c r="B380" s="172" t="s">
        <v>493</v>
      </c>
      <c r="C380" s="165" t="s">
        <v>261</v>
      </c>
      <c r="D380" s="165" t="s">
        <v>262</v>
      </c>
      <c r="E380" s="165" t="s">
        <v>303</v>
      </c>
      <c r="F380" s="165" t="s">
        <v>579</v>
      </c>
      <c r="G380" s="32">
        <v>850.61400000000003</v>
      </c>
      <c r="H380" s="32">
        <v>200.614</v>
      </c>
      <c r="I380" s="32">
        <v>138.07</v>
      </c>
      <c r="J380" s="15" t="s">
        <v>421</v>
      </c>
      <c r="K380" s="15">
        <v>467004032</v>
      </c>
      <c r="L380" s="65"/>
    </row>
    <row r="381" spans="1:12" s="51" customFormat="1" ht="12.75">
      <c r="A381" s="171"/>
      <c r="B381" s="173"/>
      <c r="C381" s="167"/>
      <c r="D381" s="167"/>
      <c r="E381" s="167"/>
      <c r="F381" s="167"/>
      <c r="G381" s="32">
        <v>94.513999999999996</v>
      </c>
      <c r="H381" s="32">
        <v>0</v>
      </c>
      <c r="I381" s="32"/>
      <c r="J381" s="15" t="s">
        <v>16</v>
      </c>
      <c r="K381" s="15">
        <v>467004028</v>
      </c>
      <c r="L381" s="65"/>
    </row>
    <row r="382" spans="1:12" s="51" customFormat="1" ht="38.25">
      <c r="A382" s="112" t="s">
        <v>165</v>
      </c>
      <c r="B382" s="15" t="s">
        <v>494</v>
      </c>
      <c r="C382" s="126" t="s">
        <v>261</v>
      </c>
      <c r="D382" s="126" t="s">
        <v>262</v>
      </c>
      <c r="E382" s="126" t="s">
        <v>303</v>
      </c>
      <c r="F382" s="126" t="s">
        <v>581</v>
      </c>
      <c r="G382" s="32">
        <v>0</v>
      </c>
      <c r="H382" s="32">
        <v>303.84379999999999</v>
      </c>
      <c r="I382" s="32">
        <v>303.84370000000001</v>
      </c>
      <c r="J382" s="15" t="s">
        <v>16</v>
      </c>
      <c r="K382" s="15">
        <v>467004028</v>
      </c>
      <c r="L382" s="65"/>
    </row>
    <row r="383" spans="1:12" s="51" customFormat="1" ht="38.25">
      <c r="A383" s="112" t="s">
        <v>166</v>
      </c>
      <c r="B383" s="15" t="s">
        <v>495</v>
      </c>
      <c r="C383" s="126" t="s">
        <v>261</v>
      </c>
      <c r="D383" s="126" t="s">
        <v>262</v>
      </c>
      <c r="E383" s="126" t="s">
        <v>303</v>
      </c>
      <c r="F383" s="126" t="s">
        <v>579</v>
      </c>
      <c r="G383" s="32">
        <v>0</v>
      </c>
      <c r="H383" s="32">
        <v>4.8456000000000001</v>
      </c>
      <c r="I383" s="32">
        <v>4.84558</v>
      </c>
      <c r="J383" s="15" t="s">
        <v>424</v>
      </c>
      <c r="K383" s="15">
        <v>467004015</v>
      </c>
      <c r="L383" s="65"/>
    </row>
    <row r="384" spans="1:12" s="51" customFormat="1" ht="38.25">
      <c r="A384" s="112" t="s">
        <v>167</v>
      </c>
      <c r="B384" s="15" t="s">
        <v>496</v>
      </c>
      <c r="C384" s="126" t="s">
        <v>261</v>
      </c>
      <c r="D384" s="126" t="s">
        <v>262</v>
      </c>
      <c r="E384" s="126" t="s">
        <v>303</v>
      </c>
      <c r="F384" s="126" t="s">
        <v>581</v>
      </c>
      <c r="G384" s="32">
        <v>0</v>
      </c>
      <c r="H384" s="32">
        <v>74.681600000000003</v>
      </c>
      <c r="I384" s="32">
        <v>74.681539999999998</v>
      </c>
      <c r="J384" s="15" t="s">
        <v>16</v>
      </c>
      <c r="K384" s="15">
        <v>467004028</v>
      </c>
      <c r="L384" s="65"/>
    </row>
    <row r="385" spans="1:12" s="51" customFormat="1" ht="38.25">
      <c r="A385" s="112" t="s">
        <v>168</v>
      </c>
      <c r="B385" s="15" t="s">
        <v>497</v>
      </c>
      <c r="C385" s="126" t="s">
        <v>261</v>
      </c>
      <c r="D385" s="126" t="s">
        <v>262</v>
      </c>
      <c r="E385" s="126" t="s">
        <v>303</v>
      </c>
      <c r="F385" s="126" t="s">
        <v>579</v>
      </c>
      <c r="G385" s="32">
        <v>0</v>
      </c>
      <c r="H385" s="32">
        <v>4.4238</v>
      </c>
      <c r="I385" s="32">
        <v>4.4237599999999997</v>
      </c>
      <c r="J385" s="15" t="s">
        <v>424</v>
      </c>
      <c r="K385" s="15">
        <v>467004015</v>
      </c>
      <c r="L385" s="65"/>
    </row>
    <row r="386" spans="1:12" s="51" customFormat="1" ht="27" customHeight="1">
      <c r="A386" s="170" t="s">
        <v>169</v>
      </c>
      <c r="B386" s="172" t="s">
        <v>498</v>
      </c>
      <c r="C386" s="165" t="s">
        <v>261</v>
      </c>
      <c r="D386" s="165" t="s">
        <v>262</v>
      </c>
      <c r="E386" s="165" t="s">
        <v>303</v>
      </c>
      <c r="F386" s="165" t="s">
        <v>579</v>
      </c>
      <c r="G386" s="32">
        <v>667.69799999999998</v>
      </c>
      <c r="H386" s="32">
        <v>360.44499999999999</v>
      </c>
      <c r="I386" s="32">
        <v>360.44499999999999</v>
      </c>
      <c r="J386" s="15" t="s">
        <v>421</v>
      </c>
      <c r="K386" s="15">
        <v>467004032</v>
      </c>
      <c r="L386" s="65"/>
    </row>
    <row r="387" spans="1:12" s="51" customFormat="1" ht="12.75">
      <c r="A387" s="171"/>
      <c r="B387" s="173"/>
      <c r="C387" s="167"/>
      <c r="D387" s="167"/>
      <c r="E387" s="167"/>
      <c r="F387" s="167"/>
      <c r="G387" s="32">
        <v>74.188999999999993</v>
      </c>
      <c r="H387" s="32">
        <v>61.6492</v>
      </c>
      <c r="I387" s="32">
        <v>61.649099999999997</v>
      </c>
      <c r="J387" s="15" t="s">
        <v>16</v>
      </c>
      <c r="K387" s="15">
        <v>467004028</v>
      </c>
      <c r="L387" s="65"/>
    </row>
    <row r="388" spans="1:12" s="51" customFormat="1" ht="27" customHeight="1">
      <c r="A388" s="170" t="s">
        <v>170</v>
      </c>
      <c r="B388" s="172" t="s">
        <v>498</v>
      </c>
      <c r="C388" s="165" t="s">
        <v>261</v>
      </c>
      <c r="D388" s="165" t="s">
        <v>262</v>
      </c>
      <c r="E388" s="165" t="s">
        <v>303</v>
      </c>
      <c r="F388" s="165" t="s">
        <v>579</v>
      </c>
      <c r="G388" s="32">
        <v>798.18799999999999</v>
      </c>
      <c r="H388" s="32">
        <v>298.18799999999999</v>
      </c>
      <c r="I388" s="32">
        <v>298.18799999999999</v>
      </c>
      <c r="J388" s="15" t="s">
        <v>421</v>
      </c>
      <c r="K388" s="15">
        <v>467004032</v>
      </c>
      <c r="L388" s="65"/>
    </row>
    <row r="389" spans="1:12" s="51" customFormat="1" ht="12.75">
      <c r="A389" s="171"/>
      <c r="B389" s="173"/>
      <c r="C389" s="167"/>
      <c r="D389" s="167"/>
      <c r="E389" s="167"/>
      <c r="F389" s="167"/>
      <c r="G389" s="32">
        <v>88.686999999999998</v>
      </c>
      <c r="H389" s="32">
        <v>56.290799999999997</v>
      </c>
      <c r="I389" s="32">
        <v>56.290799999999997</v>
      </c>
      <c r="J389" s="15" t="s">
        <v>16</v>
      </c>
      <c r="K389" s="15">
        <v>467004028</v>
      </c>
      <c r="L389" s="65"/>
    </row>
    <row r="390" spans="1:12" s="53" customFormat="1" ht="15" customHeight="1">
      <c r="A390" s="102"/>
      <c r="B390" s="20" t="s">
        <v>499</v>
      </c>
      <c r="C390" s="159" t="s">
        <v>261</v>
      </c>
      <c r="D390" s="121"/>
      <c r="E390" s="121"/>
      <c r="F390" s="20"/>
      <c r="G390" s="24">
        <f>SUM(G391:G394)</f>
        <v>16768.569849</v>
      </c>
      <c r="H390" s="24">
        <f>SUM(H391:H394)</f>
        <v>11595.8649</v>
      </c>
      <c r="I390" s="24">
        <f>SUM(I391:I394)</f>
        <v>10449.170100000001</v>
      </c>
      <c r="J390" s="20"/>
      <c r="K390" s="20"/>
      <c r="L390" s="73"/>
    </row>
    <row r="391" spans="1:12" s="53" customFormat="1" ht="15" customHeight="1">
      <c r="A391" s="102"/>
      <c r="B391" s="20" t="s">
        <v>299</v>
      </c>
      <c r="C391" s="175"/>
      <c r="D391" s="122"/>
      <c r="E391" s="122"/>
      <c r="F391" s="20"/>
      <c r="G391" s="24">
        <f>G89+G249</f>
        <v>5744.5720000000001</v>
      </c>
      <c r="H391" s="24">
        <f t="shared" ref="H391:I391" si="59">H89+H249</f>
        <v>5280.42</v>
      </c>
      <c r="I391" s="24">
        <f t="shared" si="59"/>
        <v>4173.6615300000003</v>
      </c>
      <c r="J391" s="20"/>
      <c r="K391" s="20"/>
      <c r="L391" s="73"/>
    </row>
    <row r="392" spans="1:12" s="51" customFormat="1" ht="15" customHeight="1">
      <c r="A392" s="33"/>
      <c r="B392" s="20" t="s">
        <v>500</v>
      </c>
      <c r="C392" s="175"/>
      <c r="D392" s="122"/>
      <c r="E392" s="122"/>
      <c r="F392" s="15"/>
      <c r="G392" s="24">
        <f>G250</f>
        <v>750</v>
      </c>
      <c r="H392" s="24">
        <f t="shared" ref="H392:I392" si="60">H250</f>
        <v>750</v>
      </c>
      <c r="I392" s="24">
        <f t="shared" si="60"/>
        <v>750</v>
      </c>
      <c r="J392" s="15"/>
      <c r="K392" s="15"/>
      <c r="L392" s="65"/>
    </row>
    <row r="393" spans="1:12" s="51" customFormat="1" ht="15" customHeight="1">
      <c r="A393" s="33"/>
      <c r="B393" s="20" t="s">
        <v>300</v>
      </c>
      <c r="C393" s="175"/>
      <c r="D393" s="122"/>
      <c r="E393" s="122"/>
      <c r="F393" s="15"/>
      <c r="G393" s="24">
        <f>G90+G91+G251</f>
        <v>10161.991849</v>
      </c>
      <c r="H393" s="24">
        <f t="shared" ref="H393:I393" si="61">H90+H91+H251</f>
        <v>5482.7489000000005</v>
      </c>
      <c r="I393" s="24">
        <f t="shared" si="61"/>
        <v>5448.288364</v>
      </c>
      <c r="J393" s="15"/>
      <c r="K393" s="15"/>
      <c r="L393" s="65"/>
    </row>
    <row r="394" spans="1:12" s="51" customFormat="1" ht="15" customHeight="1">
      <c r="A394" s="33"/>
      <c r="B394" s="20" t="s">
        <v>502</v>
      </c>
      <c r="C394" s="160"/>
      <c r="D394" s="123"/>
      <c r="E394" s="123"/>
      <c r="F394" s="15"/>
      <c r="G394" s="24">
        <f>G92+G252</f>
        <v>112.006</v>
      </c>
      <c r="H394" s="24">
        <f t="shared" ref="H394:I394" si="62">H92+H252</f>
        <v>82.695999999999998</v>
      </c>
      <c r="I394" s="24">
        <f t="shared" si="62"/>
        <v>77.220206000000005</v>
      </c>
      <c r="J394" s="15"/>
      <c r="K394" s="15"/>
      <c r="L394" s="65"/>
    </row>
    <row r="395" spans="1:12" s="14" customFormat="1" ht="15" customHeight="1">
      <c r="A395" s="33"/>
      <c r="B395" s="20"/>
      <c r="C395" s="15"/>
      <c r="D395" s="15"/>
      <c r="E395" s="15"/>
      <c r="F395" s="15"/>
      <c r="G395" s="15"/>
      <c r="H395" s="24"/>
      <c r="I395" s="24"/>
      <c r="J395" s="15"/>
      <c r="K395" s="15"/>
      <c r="L395" s="69"/>
    </row>
    <row r="396" spans="1:12" s="14" customFormat="1" ht="15" customHeight="1">
      <c r="A396" s="33"/>
      <c r="B396" s="70" t="s">
        <v>504</v>
      </c>
      <c r="C396" s="67"/>
      <c r="D396" s="67"/>
      <c r="E396" s="67"/>
      <c r="F396" s="67"/>
      <c r="G396" s="67"/>
      <c r="H396" s="67"/>
      <c r="I396" s="67"/>
      <c r="J396" s="67"/>
      <c r="K396" s="68"/>
      <c r="L396" s="69"/>
    </row>
    <row r="397" spans="1:12" s="14" customFormat="1" ht="28.5" customHeight="1">
      <c r="A397" s="33"/>
      <c r="B397" s="156" t="s">
        <v>505</v>
      </c>
      <c r="C397" s="157"/>
      <c r="D397" s="157"/>
      <c r="E397" s="157"/>
      <c r="F397" s="157"/>
      <c r="G397" s="157"/>
      <c r="H397" s="157"/>
      <c r="I397" s="157"/>
      <c r="J397" s="157"/>
      <c r="K397" s="158"/>
      <c r="L397" s="69"/>
    </row>
    <row r="398" spans="1:12" s="14" customFormat="1" ht="15" customHeight="1">
      <c r="A398" s="33"/>
      <c r="B398" s="156" t="s">
        <v>273</v>
      </c>
      <c r="C398" s="157"/>
      <c r="D398" s="157"/>
      <c r="E398" s="157"/>
      <c r="F398" s="157"/>
      <c r="G398" s="157"/>
      <c r="H398" s="157"/>
      <c r="I398" s="157"/>
      <c r="J398" s="157"/>
      <c r="K398" s="158"/>
      <c r="L398" s="69"/>
    </row>
    <row r="399" spans="1:12" s="14" customFormat="1" ht="67.5" customHeight="1">
      <c r="A399" s="128">
        <v>6</v>
      </c>
      <c r="B399" s="15" t="s">
        <v>506</v>
      </c>
      <c r="C399" s="126" t="s">
        <v>1</v>
      </c>
      <c r="D399" s="126" t="s">
        <v>255</v>
      </c>
      <c r="E399" s="126" t="s">
        <v>304</v>
      </c>
      <c r="F399" s="126" t="s">
        <v>578</v>
      </c>
      <c r="G399" s="32">
        <v>100</v>
      </c>
      <c r="H399" s="32">
        <v>100</v>
      </c>
      <c r="I399" s="32">
        <v>100</v>
      </c>
      <c r="J399" s="15"/>
      <c r="K399" s="15"/>
      <c r="L399" s="15" t="s">
        <v>603</v>
      </c>
    </row>
    <row r="400" spans="1:12" s="14" customFormat="1" ht="63.75">
      <c r="A400" s="128">
        <v>7</v>
      </c>
      <c r="B400" s="15" t="s">
        <v>507</v>
      </c>
      <c r="C400" s="126" t="s">
        <v>1</v>
      </c>
      <c r="D400" s="126" t="s">
        <v>523</v>
      </c>
      <c r="E400" s="126" t="s">
        <v>576</v>
      </c>
      <c r="F400" s="126" t="s">
        <v>578</v>
      </c>
      <c r="G400" s="32">
        <v>20.5</v>
      </c>
      <c r="H400" s="32">
        <v>20.5</v>
      </c>
      <c r="I400" s="32">
        <v>20.399999999999999</v>
      </c>
      <c r="J400" s="15"/>
      <c r="K400" s="15"/>
      <c r="L400" s="15" t="s">
        <v>630</v>
      </c>
    </row>
    <row r="401" spans="1:12" s="14" customFormat="1" ht="15" customHeight="1">
      <c r="A401" s="15"/>
      <c r="B401" s="182" t="s">
        <v>258</v>
      </c>
      <c r="C401" s="182"/>
      <c r="D401" s="182"/>
      <c r="E401" s="182"/>
      <c r="F401" s="182"/>
      <c r="G401" s="15"/>
      <c r="H401" s="24"/>
      <c r="I401" s="24"/>
      <c r="J401" s="15"/>
      <c r="K401" s="15"/>
      <c r="L401" s="69"/>
    </row>
    <row r="402" spans="1:12" s="51" customFormat="1" ht="25.5" customHeight="1">
      <c r="A402" s="38"/>
      <c r="B402" s="105" t="s">
        <v>508</v>
      </c>
      <c r="C402" s="120"/>
      <c r="D402" s="120"/>
      <c r="E402" s="165" t="s">
        <v>304</v>
      </c>
      <c r="F402" s="34"/>
      <c r="G402" s="19"/>
      <c r="H402" s="30"/>
      <c r="I402" s="30"/>
      <c r="J402" s="16"/>
      <c r="K402" s="16"/>
      <c r="L402" s="65"/>
    </row>
    <row r="403" spans="1:12" s="51" customFormat="1" ht="24.75" customHeight="1">
      <c r="A403" s="170" t="s">
        <v>171</v>
      </c>
      <c r="B403" s="199" t="s">
        <v>509</v>
      </c>
      <c r="C403" s="174" t="s">
        <v>261</v>
      </c>
      <c r="D403" s="174" t="s">
        <v>262</v>
      </c>
      <c r="E403" s="166"/>
      <c r="F403" s="174" t="s">
        <v>579</v>
      </c>
      <c r="G403" s="17">
        <v>106.578</v>
      </c>
      <c r="H403" s="17">
        <v>0</v>
      </c>
      <c r="I403" s="24"/>
      <c r="J403" s="15" t="s">
        <v>16</v>
      </c>
      <c r="K403" s="15">
        <v>458029028</v>
      </c>
      <c r="L403" s="65"/>
    </row>
    <row r="404" spans="1:12" s="51" customFormat="1" ht="15" customHeight="1">
      <c r="A404" s="171"/>
      <c r="B404" s="199"/>
      <c r="C404" s="174"/>
      <c r="D404" s="174"/>
      <c r="E404" s="166"/>
      <c r="F404" s="174"/>
      <c r="G404" s="17">
        <v>959.19</v>
      </c>
      <c r="H404" s="17">
        <v>0</v>
      </c>
      <c r="I404" s="24"/>
      <c r="J404" s="15" t="s">
        <v>421</v>
      </c>
      <c r="K404" s="15">
        <v>458029032</v>
      </c>
      <c r="L404" s="65"/>
    </row>
    <row r="405" spans="1:12" s="51" customFormat="1" ht="25.5">
      <c r="A405" s="128" t="s">
        <v>172</v>
      </c>
      <c r="B405" s="15" t="s">
        <v>510</v>
      </c>
      <c r="C405" s="126" t="s">
        <v>261</v>
      </c>
      <c r="D405" s="126" t="s">
        <v>262</v>
      </c>
      <c r="E405" s="166"/>
      <c r="F405" s="126" t="s">
        <v>579</v>
      </c>
      <c r="G405" s="17">
        <v>0</v>
      </c>
      <c r="H405" s="17">
        <v>277.89519999999999</v>
      </c>
      <c r="I405" s="17">
        <v>216.89230000000001</v>
      </c>
      <c r="J405" s="15" t="s">
        <v>16</v>
      </c>
      <c r="K405" s="15">
        <v>458029028</v>
      </c>
      <c r="L405" s="65"/>
    </row>
    <row r="406" spans="1:12" s="51" customFormat="1" ht="25.5">
      <c r="A406" s="128" t="s">
        <v>173</v>
      </c>
      <c r="B406" s="15" t="s">
        <v>512</v>
      </c>
      <c r="C406" s="126" t="s">
        <v>261</v>
      </c>
      <c r="D406" s="126" t="s">
        <v>262</v>
      </c>
      <c r="E406" s="166"/>
      <c r="F406" s="126" t="s">
        <v>579</v>
      </c>
      <c r="G406" s="17">
        <v>0</v>
      </c>
      <c r="H406" s="17">
        <v>76.351799999999997</v>
      </c>
      <c r="I406" s="17">
        <v>76.351799999999997</v>
      </c>
      <c r="J406" s="15" t="s">
        <v>16</v>
      </c>
      <c r="K406" s="15">
        <v>458029028</v>
      </c>
      <c r="L406" s="65"/>
    </row>
    <row r="407" spans="1:12" s="51" customFormat="1" ht="25.5">
      <c r="A407" s="128" t="s">
        <v>174</v>
      </c>
      <c r="B407" s="15" t="s">
        <v>511</v>
      </c>
      <c r="C407" s="126" t="s">
        <v>261</v>
      </c>
      <c r="D407" s="126" t="s">
        <v>262</v>
      </c>
      <c r="E407" s="166"/>
      <c r="F407" s="126" t="s">
        <v>579</v>
      </c>
      <c r="G407" s="17">
        <v>0</v>
      </c>
      <c r="H407" s="17">
        <v>60.337699999999998</v>
      </c>
      <c r="I407" s="17">
        <v>59.619199999999999</v>
      </c>
      <c r="J407" s="15" t="s">
        <v>16</v>
      </c>
      <c r="K407" s="15">
        <v>458029028</v>
      </c>
      <c r="L407" s="65"/>
    </row>
    <row r="408" spans="1:12" s="51" customFormat="1" ht="25.5">
      <c r="A408" s="95"/>
      <c r="B408" s="105" t="s">
        <v>513</v>
      </c>
      <c r="C408" s="126"/>
      <c r="D408" s="126"/>
      <c r="E408" s="166"/>
      <c r="F408" s="126"/>
      <c r="G408" s="18"/>
      <c r="H408" s="18"/>
      <c r="I408" s="30"/>
      <c r="J408" s="16"/>
      <c r="K408" s="16"/>
      <c r="L408" s="65"/>
    </row>
    <row r="409" spans="1:12" s="51" customFormat="1" ht="45" customHeight="1">
      <c r="A409" s="170" t="s">
        <v>222</v>
      </c>
      <c r="B409" s="199" t="s">
        <v>514</v>
      </c>
      <c r="C409" s="174" t="s">
        <v>261</v>
      </c>
      <c r="D409" s="174" t="s">
        <v>262</v>
      </c>
      <c r="E409" s="166"/>
      <c r="F409" s="174" t="s">
        <v>584</v>
      </c>
      <c r="G409" s="32">
        <v>1000</v>
      </c>
      <c r="H409" s="32">
        <v>1000</v>
      </c>
      <c r="I409" s="32">
        <v>1000</v>
      </c>
      <c r="J409" s="15" t="s">
        <v>2</v>
      </c>
      <c r="K409" s="15">
        <v>458065011</v>
      </c>
      <c r="L409" s="65"/>
    </row>
    <row r="410" spans="1:12" s="51" customFormat="1" ht="22.5" customHeight="1">
      <c r="A410" s="171"/>
      <c r="B410" s="199"/>
      <c r="C410" s="174"/>
      <c r="D410" s="174"/>
      <c r="E410" s="166"/>
      <c r="F410" s="174"/>
      <c r="G410" s="32">
        <v>111.111</v>
      </c>
      <c r="H410" s="32">
        <v>111.111</v>
      </c>
      <c r="I410" s="32">
        <v>111.111</v>
      </c>
      <c r="J410" s="15" t="s">
        <v>16</v>
      </c>
      <c r="K410" s="15">
        <v>458065028</v>
      </c>
      <c r="L410" s="65"/>
    </row>
    <row r="411" spans="1:12" s="51" customFormat="1" ht="38.25">
      <c r="A411" s="128" t="s">
        <v>223</v>
      </c>
      <c r="B411" s="15" t="s">
        <v>515</v>
      </c>
      <c r="C411" s="126" t="s">
        <v>261</v>
      </c>
      <c r="D411" s="126" t="s">
        <v>262</v>
      </c>
      <c r="E411" s="166"/>
      <c r="F411" s="126" t="s">
        <v>579</v>
      </c>
      <c r="G411" s="17">
        <v>105.754</v>
      </c>
      <c r="H411" s="17">
        <v>105.754</v>
      </c>
      <c r="I411" s="17">
        <v>105.754</v>
      </c>
      <c r="J411" s="15" t="s">
        <v>16</v>
      </c>
      <c r="K411" s="15">
        <v>458065028</v>
      </c>
      <c r="L411" s="65"/>
    </row>
    <row r="412" spans="1:12" s="51" customFormat="1" ht="24.75" customHeight="1">
      <c r="A412" s="170" t="s">
        <v>224</v>
      </c>
      <c r="B412" s="199" t="s">
        <v>509</v>
      </c>
      <c r="C412" s="174" t="s">
        <v>261</v>
      </c>
      <c r="D412" s="174" t="s">
        <v>262</v>
      </c>
      <c r="E412" s="166"/>
      <c r="F412" s="174" t="s">
        <v>579</v>
      </c>
      <c r="G412" s="17">
        <v>0</v>
      </c>
      <c r="H412" s="17">
        <v>106.578</v>
      </c>
      <c r="I412" s="17">
        <v>106.578</v>
      </c>
      <c r="J412" s="15" t="s">
        <v>16</v>
      </c>
      <c r="K412" s="15">
        <v>458065028</v>
      </c>
      <c r="L412" s="65"/>
    </row>
    <row r="413" spans="1:12" s="51" customFormat="1" ht="15" customHeight="1">
      <c r="A413" s="171"/>
      <c r="B413" s="199"/>
      <c r="C413" s="174"/>
      <c r="D413" s="174"/>
      <c r="E413" s="166"/>
      <c r="F413" s="174"/>
      <c r="G413" s="17">
        <v>0</v>
      </c>
      <c r="H413" s="17">
        <v>959.19</v>
      </c>
      <c r="I413" s="17">
        <v>959.19</v>
      </c>
      <c r="J413" s="15" t="s">
        <v>421</v>
      </c>
      <c r="K413" s="15">
        <v>458065032</v>
      </c>
      <c r="L413" s="65"/>
    </row>
    <row r="414" spans="1:12" s="51" customFormat="1" ht="15" customHeight="1">
      <c r="A414" s="170" t="s">
        <v>225</v>
      </c>
      <c r="B414" s="199" t="s">
        <v>516</v>
      </c>
      <c r="C414" s="174" t="s">
        <v>261</v>
      </c>
      <c r="D414" s="174" t="s">
        <v>262</v>
      </c>
      <c r="E414" s="166"/>
      <c r="F414" s="165" t="s">
        <v>579</v>
      </c>
      <c r="G414" s="104">
        <v>0</v>
      </c>
      <c r="H414" s="17">
        <v>15.853999999999999</v>
      </c>
      <c r="I414" s="17">
        <v>15.853999999999999</v>
      </c>
      <c r="J414" s="15" t="s">
        <v>16</v>
      </c>
      <c r="K414" s="15">
        <v>458065028</v>
      </c>
      <c r="L414" s="65"/>
    </row>
    <row r="415" spans="1:12" s="51" customFormat="1" ht="12.75" customHeight="1">
      <c r="A415" s="171"/>
      <c r="B415" s="199"/>
      <c r="C415" s="174"/>
      <c r="D415" s="174"/>
      <c r="E415" s="167"/>
      <c r="F415" s="167"/>
      <c r="G415" s="104">
        <v>0</v>
      </c>
      <c r="H415" s="17">
        <v>142.68899999999999</v>
      </c>
      <c r="I415" s="17">
        <v>142.68899999999999</v>
      </c>
      <c r="J415" s="15" t="s">
        <v>421</v>
      </c>
      <c r="K415" s="15">
        <v>458065032</v>
      </c>
      <c r="L415" s="65"/>
    </row>
    <row r="416" spans="1:12" s="51" customFormat="1" ht="29.25" customHeight="1">
      <c r="A416" s="95"/>
      <c r="B416" s="106" t="s">
        <v>517</v>
      </c>
      <c r="C416" s="126"/>
      <c r="D416" s="126"/>
      <c r="E416" s="165" t="s">
        <v>576</v>
      </c>
      <c r="F416" s="126"/>
      <c r="G416" s="124"/>
      <c r="H416" s="18"/>
      <c r="I416" s="30"/>
      <c r="J416" s="16"/>
      <c r="K416" s="16"/>
      <c r="L416" s="65"/>
    </row>
    <row r="417" spans="1:12" s="51" customFormat="1" ht="63.75">
      <c r="A417" s="128" t="s">
        <v>226</v>
      </c>
      <c r="B417" s="144" t="s">
        <v>518</v>
      </c>
      <c r="C417" s="126" t="s">
        <v>261</v>
      </c>
      <c r="D417" s="126" t="s">
        <v>575</v>
      </c>
      <c r="E417" s="167"/>
      <c r="F417" s="126" t="s">
        <v>578</v>
      </c>
      <c r="G417" s="200" t="s">
        <v>589</v>
      </c>
      <c r="H417" s="200"/>
      <c r="I417" s="17">
        <v>18</v>
      </c>
      <c r="J417" s="52"/>
      <c r="K417" s="39"/>
      <c r="L417" s="69" t="s">
        <v>604</v>
      </c>
    </row>
    <row r="418" spans="1:12" s="53" customFormat="1" ht="15" customHeight="1">
      <c r="A418" s="20"/>
      <c r="B418" s="20" t="s">
        <v>298</v>
      </c>
      <c r="C418" s="159" t="s">
        <v>261</v>
      </c>
      <c r="D418" s="121"/>
      <c r="E418" s="121"/>
      <c r="F418" s="20"/>
      <c r="G418" s="24">
        <f>SUM(G419:G422)</f>
        <v>2282.6330000000003</v>
      </c>
      <c r="H418" s="24">
        <f t="shared" ref="H418:I418" si="63">SUM(H419:H422)</f>
        <v>2855.7606999999998</v>
      </c>
      <c r="I418" s="24">
        <f t="shared" si="63"/>
        <v>2812.0392999999999</v>
      </c>
      <c r="J418" s="37"/>
      <c r="K418" s="37"/>
      <c r="L418" s="73"/>
    </row>
    <row r="419" spans="1:12" s="53" customFormat="1" ht="15" customHeight="1">
      <c r="A419" s="20"/>
      <c r="B419" s="20" t="s">
        <v>299</v>
      </c>
      <c r="C419" s="175"/>
      <c r="D419" s="122"/>
      <c r="E419" s="122"/>
      <c r="F419" s="20"/>
      <c r="G419" s="24">
        <f>G404+G413+G415</f>
        <v>959.19</v>
      </c>
      <c r="H419" s="24">
        <f t="shared" ref="H419:I419" si="64">H404+H413+H415</f>
        <v>1101.8790000000001</v>
      </c>
      <c r="I419" s="24">
        <f t="shared" si="64"/>
        <v>1101.8790000000001</v>
      </c>
      <c r="J419" s="37"/>
      <c r="K419" s="37"/>
      <c r="L419" s="73"/>
    </row>
    <row r="420" spans="1:12" s="51" customFormat="1" ht="15" customHeight="1">
      <c r="A420" s="15"/>
      <c r="B420" s="20" t="s">
        <v>500</v>
      </c>
      <c r="C420" s="175"/>
      <c r="D420" s="122"/>
      <c r="E420" s="122"/>
      <c r="F420" s="15"/>
      <c r="G420" s="24">
        <f>G409</f>
        <v>1000</v>
      </c>
      <c r="H420" s="24">
        <f t="shared" ref="H420:I420" si="65">H409</f>
        <v>1000</v>
      </c>
      <c r="I420" s="24">
        <f t="shared" si="65"/>
        <v>1000</v>
      </c>
      <c r="J420" s="16"/>
      <c r="K420" s="16"/>
      <c r="L420" s="65"/>
    </row>
    <row r="421" spans="1:12" s="51" customFormat="1" ht="15" customHeight="1">
      <c r="A421" s="15"/>
      <c r="B421" s="20" t="s">
        <v>300</v>
      </c>
      <c r="C421" s="175"/>
      <c r="D421" s="123"/>
      <c r="E421" s="123"/>
      <c r="F421" s="15"/>
      <c r="G421" s="24">
        <f>G403+G405+G406+G407+G410+G411+G412+G414</f>
        <v>323.44300000000004</v>
      </c>
      <c r="H421" s="24">
        <f t="shared" ref="H421:I421" si="66">H403+H405+H406+H407+H410+H411+H412+H414</f>
        <v>753.88170000000002</v>
      </c>
      <c r="I421" s="24">
        <f t="shared" si="66"/>
        <v>692.16030000000001</v>
      </c>
      <c r="J421" s="16"/>
      <c r="K421" s="16"/>
      <c r="L421" s="65"/>
    </row>
    <row r="422" spans="1:12" s="51" customFormat="1" ht="15" customHeight="1">
      <c r="A422" s="15"/>
      <c r="B422" s="20" t="s">
        <v>519</v>
      </c>
      <c r="C422" s="160"/>
      <c r="D422" s="118"/>
      <c r="E422" s="118"/>
      <c r="F422" s="15"/>
      <c r="G422" s="24">
        <v>0</v>
      </c>
      <c r="H422" s="24">
        <v>0</v>
      </c>
      <c r="I422" s="24">
        <f>I417</f>
        <v>18</v>
      </c>
      <c r="J422" s="16"/>
      <c r="K422" s="16"/>
      <c r="L422" s="65"/>
    </row>
    <row r="423" spans="1:12" s="51" customFormat="1" ht="15" customHeight="1">
      <c r="A423" s="201"/>
      <c r="B423" s="202"/>
      <c r="C423" s="202"/>
      <c r="D423" s="202"/>
      <c r="E423" s="202"/>
      <c r="F423" s="202"/>
      <c r="G423" s="202"/>
      <c r="H423" s="202"/>
      <c r="I423" s="202"/>
      <c r="J423" s="202"/>
      <c r="K423" s="203"/>
      <c r="L423" s="65"/>
    </row>
    <row r="424" spans="1:12" s="14" customFormat="1" ht="15" customHeight="1">
      <c r="A424" s="15"/>
      <c r="B424" s="156" t="s">
        <v>520</v>
      </c>
      <c r="C424" s="157"/>
      <c r="D424" s="157"/>
      <c r="E424" s="157"/>
      <c r="F424" s="157"/>
      <c r="G424" s="157"/>
      <c r="H424" s="157"/>
      <c r="I424" s="157"/>
      <c r="J424" s="157"/>
      <c r="K424" s="158"/>
      <c r="L424" s="69"/>
    </row>
    <row r="425" spans="1:12" s="14" customFormat="1" ht="28.5" customHeight="1">
      <c r="A425" s="15"/>
      <c r="B425" s="156" t="s">
        <v>521</v>
      </c>
      <c r="C425" s="157"/>
      <c r="D425" s="157"/>
      <c r="E425" s="157"/>
      <c r="F425" s="157"/>
      <c r="G425" s="157"/>
      <c r="H425" s="157"/>
      <c r="I425" s="157"/>
      <c r="J425" s="157"/>
      <c r="K425" s="158"/>
      <c r="L425" s="69"/>
    </row>
    <row r="426" spans="1:12" s="14" customFormat="1" ht="15" customHeight="1">
      <c r="A426" s="15"/>
      <c r="B426" s="156" t="s">
        <v>273</v>
      </c>
      <c r="C426" s="157"/>
      <c r="D426" s="157"/>
      <c r="E426" s="157"/>
      <c r="F426" s="157"/>
      <c r="G426" s="157"/>
      <c r="H426" s="157"/>
      <c r="I426" s="157"/>
      <c r="J426" s="157"/>
      <c r="K426" s="158"/>
      <c r="L426" s="69"/>
    </row>
    <row r="427" spans="1:12" s="51" customFormat="1" ht="114.75">
      <c r="A427" s="126">
        <v>8</v>
      </c>
      <c r="B427" s="15" t="s">
        <v>522</v>
      </c>
      <c r="C427" s="126" t="s">
        <v>1</v>
      </c>
      <c r="D427" s="126" t="s">
        <v>523</v>
      </c>
      <c r="E427" s="126" t="s">
        <v>304</v>
      </c>
      <c r="F427" s="126" t="s">
        <v>578</v>
      </c>
      <c r="G427" s="32">
        <v>93</v>
      </c>
      <c r="H427" s="32">
        <v>93</v>
      </c>
      <c r="I427" s="32">
        <f>(378.1+28.3)/417.1*100</f>
        <v>97.434667945336855</v>
      </c>
      <c r="J427" s="16"/>
      <c r="K427" s="16"/>
      <c r="L427" s="69" t="s">
        <v>605</v>
      </c>
    </row>
    <row r="428" spans="1:12" s="14" customFormat="1" ht="15" customHeight="1">
      <c r="A428" s="15"/>
      <c r="B428" s="156" t="s">
        <v>258</v>
      </c>
      <c r="C428" s="157"/>
      <c r="D428" s="157"/>
      <c r="E428" s="157"/>
      <c r="F428" s="158"/>
      <c r="G428" s="15"/>
      <c r="H428" s="24"/>
      <c r="I428" s="24"/>
      <c r="J428" s="15"/>
      <c r="K428" s="15"/>
      <c r="L428" s="69"/>
    </row>
    <row r="429" spans="1:12" s="51" customFormat="1" ht="29.25" customHeight="1">
      <c r="A429" s="195"/>
      <c r="B429" s="103" t="s">
        <v>524</v>
      </c>
      <c r="C429" s="179" t="s">
        <v>261</v>
      </c>
      <c r="D429" s="113"/>
      <c r="E429" s="113"/>
      <c r="F429" s="159"/>
      <c r="G429" s="24">
        <f t="shared" ref="G429:I429" si="67">SUM(G430:G431)</f>
        <v>422.346</v>
      </c>
      <c r="H429" s="24">
        <f t="shared" si="67"/>
        <v>55.595799999999997</v>
      </c>
      <c r="I429" s="24">
        <f t="shared" si="67"/>
        <v>52.369300000000003</v>
      </c>
      <c r="J429" s="16"/>
      <c r="K429" s="16"/>
      <c r="L429" s="65"/>
    </row>
    <row r="430" spans="1:12" s="51" customFormat="1" ht="15" customHeight="1">
      <c r="A430" s="196"/>
      <c r="B430" s="204" t="s">
        <v>287</v>
      </c>
      <c r="C430" s="180"/>
      <c r="D430" s="114"/>
      <c r="E430" s="114"/>
      <c r="F430" s="175"/>
      <c r="G430" s="24">
        <f>G432+G433+G434+G436+G438+G440</f>
        <v>413.411</v>
      </c>
      <c r="H430" s="24">
        <f t="shared" ref="H430:I430" si="68">H432+H433+H434+H436+H438+H440</f>
        <v>46.768099999999997</v>
      </c>
      <c r="I430" s="24">
        <f t="shared" si="68"/>
        <v>46.768000000000001</v>
      </c>
      <c r="J430" s="20" t="s">
        <v>16</v>
      </c>
      <c r="K430" s="20">
        <v>458022028</v>
      </c>
      <c r="L430" s="65"/>
    </row>
    <row r="431" spans="1:12" s="51" customFormat="1" ht="15" customHeight="1">
      <c r="A431" s="197"/>
      <c r="B431" s="204"/>
      <c r="C431" s="181"/>
      <c r="D431" s="115"/>
      <c r="E431" s="115"/>
      <c r="F431" s="160"/>
      <c r="G431" s="24">
        <f>G435+G437+G439+G441</f>
        <v>8.9350000000000005</v>
      </c>
      <c r="H431" s="24">
        <f t="shared" ref="H431:I431" si="69">H435+H437+H439+H441</f>
        <v>8.8277000000000001</v>
      </c>
      <c r="I431" s="24">
        <f t="shared" si="69"/>
        <v>5.6013000000000002</v>
      </c>
      <c r="J431" s="20" t="s">
        <v>424</v>
      </c>
      <c r="K431" s="20">
        <v>458022015</v>
      </c>
      <c r="L431" s="65"/>
    </row>
    <row r="432" spans="1:12" s="51" customFormat="1" ht="38.25">
      <c r="A432" s="128" t="s">
        <v>175</v>
      </c>
      <c r="B432" s="90" t="s">
        <v>525</v>
      </c>
      <c r="C432" s="126" t="s">
        <v>261</v>
      </c>
      <c r="D432" s="126" t="s">
        <v>262</v>
      </c>
      <c r="E432" s="126"/>
      <c r="F432" s="126" t="s">
        <v>579</v>
      </c>
      <c r="G432" s="32">
        <v>113.411</v>
      </c>
      <c r="H432" s="32">
        <v>46.768099999999997</v>
      </c>
      <c r="I432" s="32">
        <v>46.768000000000001</v>
      </c>
      <c r="J432" s="15" t="s">
        <v>16</v>
      </c>
      <c r="K432" s="15">
        <v>458022028</v>
      </c>
      <c r="L432" s="69" t="s">
        <v>606</v>
      </c>
    </row>
    <row r="433" spans="1:12" s="51" customFormat="1" ht="25.5">
      <c r="A433" s="128" t="s">
        <v>176</v>
      </c>
      <c r="B433" s="90" t="s">
        <v>526</v>
      </c>
      <c r="C433" s="126" t="s">
        <v>261</v>
      </c>
      <c r="D433" s="126" t="s">
        <v>262</v>
      </c>
      <c r="E433" s="126"/>
      <c r="F433" s="126" t="s">
        <v>581</v>
      </c>
      <c r="G433" s="32">
        <v>300</v>
      </c>
      <c r="H433" s="32">
        <v>0</v>
      </c>
      <c r="I433" s="32"/>
      <c r="J433" s="15" t="s">
        <v>16</v>
      </c>
      <c r="K433" s="15">
        <v>458022028</v>
      </c>
      <c r="L433" s="65"/>
    </row>
    <row r="434" spans="1:12" s="51" customFormat="1" ht="25.5" customHeight="1">
      <c r="A434" s="170" t="s">
        <v>177</v>
      </c>
      <c r="B434" s="172" t="s">
        <v>527</v>
      </c>
      <c r="C434" s="165" t="s">
        <v>261</v>
      </c>
      <c r="D434" s="165" t="s">
        <v>262</v>
      </c>
      <c r="E434" s="109"/>
      <c r="F434" s="165" t="s">
        <v>581</v>
      </c>
      <c r="G434" s="32"/>
      <c r="H434" s="32"/>
      <c r="I434" s="32"/>
      <c r="J434" s="15" t="s">
        <v>16</v>
      </c>
      <c r="K434" s="15">
        <v>458022028</v>
      </c>
      <c r="L434" s="65"/>
    </row>
    <row r="435" spans="1:12" s="51" customFormat="1" ht="12.75">
      <c r="A435" s="171"/>
      <c r="B435" s="173"/>
      <c r="C435" s="167"/>
      <c r="D435" s="167"/>
      <c r="E435" s="110"/>
      <c r="F435" s="167"/>
      <c r="G435" s="32">
        <v>2.5569999999999999</v>
      </c>
      <c r="H435" s="32">
        <v>2.7147000000000001</v>
      </c>
      <c r="I435" s="32">
        <v>1.4742599999999999</v>
      </c>
      <c r="J435" s="15" t="s">
        <v>424</v>
      </c>
      <c r="K435" s="15">
        <v>458022015</v>
      </c>
      <c r="L435" s="65"/>
    </row>
    <row r="436" spans="1:12" s="51" customFormat="1" ht="12.75">
      <c r="A436" s="170" t="s">
        <v>178</v>
      </c>
      <c r="B436" s="172" t="s">
        <v>528</v>
      </c>
      <c r="C436" s="165" t="s">
        <v>261</v>
      </c>
      <c r="D436" s="165" t="s">
        <v>262</v>
      </c>
      <c r="E436" s="109"/>
      <c r="F436" s="165" t="s">
        <v>580</v>
      </c>
      <c r="G436" s="32"/>
      <c r="H436" s="32"/>
      <c r="I436" s="32"/>
      <c r="J436" s="15" t="s">
        <v>16</v>
      </c>
      <c r="K436" s="15">
        <v>458022028</v>
      </c>
      <c r="L436" s="65"/>
    </row>
    <row r="437" spans="1:12" s="51" customFormat="1" ht="12.75">
      <c r="A437" s="171"/>
      <c r="B437" s="173"/>
      <c r="C437" s="167"/>
      <c r="D437" s="167"/>
      <c r="E437" s="110"/>
      <c r="F437" s="167"/>
      <c r="G437" s="32">
        <v>1.7949999999999999</v>
      </c>
      <c r="H437" s="32">
        <v>1.1792</v>
      </c>
      <c r="I437" s="32">
        <v>1.1794</v>
      </c>
      <c r="J437" s="15" t="s">
        <v>424</v>
      </c>
      <c r="K437" s="15">
        <v>458022015</v>
      </c>
      <c r="L437" s="65"/>
    </row>
    <row r="438" spans="1:12" s="51" customFormat="1" ht="15.75" customHeight="1">
      <c r="A438" s="170" t="s">
        <v>179</v>
      </c>
      <c r="B438" s="172" t="s">
        <v>529</v>
      </c>
      <c r="C438" s="165" t="s">
        <v>261</v>
      </c>
      <c r="D438" s="165" t="s">
        <v>262</v>
      </c>
      <c r="E438" s="109"/>
      <c r="F438" s="165" t="s">
        <v>581</v>
      </c>
      <c r="G438" s="32"/>
      <c r="H438" s="32"/>
      <c r="I438" s="32"/>
      <c r="J438" s="15" t="s">
        <v>16</v>
      </c>
      <c r="K438" s="15">
        <v>458022028</v>
      </c>
      <c r="L438" s="65"/>
    </row>
    <row r="439" spans="1:12" s="51" customFormat="1" ht="12.75">
      <c r="A439" s="171"/>
      <c r="B439" s="173"/>
      <c r="C439" s="167"/>
      <c r="D439" s="167"/>
      <c r="E439" s="110"/>
      <c r="F439" s="167"/>
      <c r="G439" s="32">
        <v>2.8239999999999998</v>
      </c>
      <c r="H439" s="32">
        <v>3.1383999999999999</v>
      </c>
      <c r="I439" s="32">
        <v>1.75858</v>
      </c>
      <c r="J439" s="15" t="s">
        <v>424</v>
      </c>
      <c r="K439" s="15">
        <v>458022015</v>
      </c>
      <c r="L439" s="65"/>
    </row>
    <row r="440" spans="1:12" s="51" customFormat="1" ht="16.5" customHeight="1">
      <c r="A440" s="170" t="s">
        <v>180</v>
      </c>
      <c r="B440" s="172" t="s">
        <v>530</v>
      </c>
      <c r="C440" s="165" t="s">
        <v>261</v>
      </c>
      <c r="D440" s="165" t="s">
        <v>262</v>
      </c>
      <c r="E440" s="109"/>
      <c r="F440" s="165" t="s">
        <v>580</v>
      </c>
      <c r="G440" s="32"/>
      <c r="H440" s="32"/>
      <c r="I440" s="32"/>
      <c r="J440" s="15" t="s">
        <v>16</v>
      </c>
      <c r="K440" s="15">
        <v>458022028</v>
      </c>
      <c r="L440" s="65"/>
    </row>
    <row r="441" spans="1:12" s="51" customFormat="1" ht="15" customHeight="1">
      <c r="A441" s="171"/>
      <c r="B441" s="173"/>
      <c r="C441" s="167"/>
      <c r="D441" s="167"/>
      <c r="E441" s="110"/>
      <c r="F441" s="167"/>
      <c r="G441" s="32">
        <v>1.7589999999999999</v>
      </c>
      <c r="H441" s="32">
        <v>1.7954000000000001</v>
      </c>
      <c r="I441" s="32">
        <v>1.18906</v>
      </c>
      <c r="J441" s="15" t="s">
        <v>424</v>
      </c>
      <c r="K441" s="15">
        <v>458022015</v>
      </c>
      <c r="L441" s="65"/>
    </row>
    <row r="442" spans="1:12" s="51" customFormat="1" ht="15" customHeight="1">
      <c r="A442" s="95"/>
      <c r="B442" s="34"/>
      <c r="C442" s="34"/>
      <c r="D442" s="34"/>
      <c r="E442" s="34"/>
      <c r="F442" s="34"/>
      <c r="G442" s="30"/>
      <c r="H442" s="30"/>
      <c r="I442" s="30"/>
      <c r="J442" s="16"/>
      <c r="K442" s="16"/>
      <c r="L442" s="65"/>
    </row>
    <row r="443" spans="1:12" s="51" customFormat="1" ht="27.75" customHeight="1">
      <c r="A443" s="170" t="s">
        <v>181</v>
      </c>
      <c r="B443" s="172" t="s">
        <v>531</v>
      </c>
      <c r="C443" s="165" t="s">
        <v>261</v>
      </c>
      <c r="D443" s="165" t="s">
        <v>182</v>
      </c>
      <c r="E443" s="165"/>
      <c r="F443" s="165" t="s">
        <v>579</v>
      </c>
      <c r="G443" s="17">
        <f>57.4+332.7</f>
        <v>390.09999999999997</v>
      </c>
      <c r="H443" s="17">
        <f>1733.7141+1056.27</f>
        <v>2789.9840999999997</v>
      </c>
      <c r="I443" s="17">
        <f>57.4+577.269992+479+561.7714+439.00764+675.535</f>
        <v>2789.9840319999998</v>
      </c>
      <c r="J443" s="15" t="s">
        <v>16</v>
      </c>
      <c r="K443" s="15">
        <v>458023028</v>
      </c>
      <c r="L443" s="65"/>
    </row>
    <row r="444" spans="1:12" s="51" customFormat="1" ht="12.75">
      <c r="A444" s="171"/>
      <c r="B444" s="173"/>
      <c r="C444" s="167"/>
      <c r="D444" s="167"/>
      <c r="E444" s="167"/>
      <c r="F444" s="167"/>
      <c r="G444" s="17">
        <v>0</v>
      </c>
      <c r="H444" s="17">
        <v>1711.614</v>
      </c>
      <c r="I444" s="17">
        <f>0.935+2.065+2.58669+60.362+468.6286+47.2084+608.04233+521.786</f>
        <v>1711.61402</v>
      </c>
      <c r="J444" s="15" t="s">
        <v>424</v>
      </c>
      <c r="K444" s="15">
        <v>458023015</v>
      </c>
      <c r="L444" s="65"/>
    </row>
    <row r="445" spans="1:12" s="53" customFormat="1" ht="15" customHeight="1">
      <c r="A445" s="37"/>
      <c r="B445" s="20" t="s">
        <v>307</v>
      </c>
      <c r="C445" s="159" t="s">
        <v>261</v>
      </c>
      <c r="D445" s="121"/>
      <c r="E445" s="121"/>
      <c r="F445" s="20"/>
      <c r="G445" s="24">
        <f>SUM(G446:G447)</f>
        <v>812.44599999999991</v>
      </c>
      <c r="H445" s="24">
        <f>SUM(H446:H447)</f>
        <v>2845.5798999999993</v>
      </c>
      <c r="I445" s="24">
        <f>SUM(I446:I447)</f>
        <v>2842.3533319999997</v>
      </c>
      <c r="J445" s="37"/>
      <c r="K445" s="37"/>
      <c r="L445" s="73"/>
    </row>
    <row r="446" spans="1:12" s="51" customFormat="1" ht="15" customHeight="1">
      <c r="A446" s="16"/>
      <c r="B446" s="20" t="s">
        <v>300</v>
      </c>
      <c r="C446" s="175"/>
      <c r="D446" s="122"/>
      <c r="E446" s="122"/>
      <c r="F446" s="15"/>
      <c r="G446" s="24">
        <f>G430+G443</f>
        <v>803.51099999999997</v>
      </c>
      <c r="H446" s="24">
        <f>H430+H443</f>
        <v>2836.7521999999994</v>
      </c>
      <c r="I446" s="24">
        <f>I430+I443</f>
        <v>2836.7520319999999</v>
      </c>
      <c r="J446" s="16"/>
      <c r="K446" s="16"/>
      <c r="L446" s="65"/>
    </row>
    <row r="447" spans="1:12" s="51" customFormat="1" ht="15" customHeight="1">
      <c r="A447" s="16"/>
      <c r="B447" s="20" t="s">
        <v>502</v>
      </c>
      <c r="C447" s="160"/>
      <c r="D447" s="123"/>
      <c r="E447" s="123"/>
      <c r="F447" s="15"/>
      <c r="G447" s="24">
        <f>G431</f>
        <v>8.9350000000000005</v>
      </c>
      <c r="H447" s="24">
        <f>H431</f>
        <v>8.8277000000000001</v>
      </c>
      <c r="I447" s="24">
        <f>I431</f>
        <v>5.6013000000000002</v>
      </c>
      <c r="J447" s="16"/>
      <c r="K447" s="16"/>
      <c r="L447" s="65"/>
    </row>
    <row r="448" spans="1:12" s="51" customFormat="1" ht="15" customHeight="1">
      <c r="A448" s="16"/>
      <c r="B448" s="37"/>
      <c r="C448" s="16"/>
      <c r="D448" s="16"/>
      <c r="E448" s="16"/>
      <c r="F448" s="16"/>
      <c r="G448" s="16"/>
      <c r="H448" s="30"/>
      <c r="I448" s="30"/>
      <c r="J448" s="16"/>
      <c r="K448" s="16"/>
      <c r="L448" s="65"/>
    </row>
    <row r="449" spans="1:12" s="14" customFormat="1" ht="15" customHeight="1">
      <c r="A449" s="15"/>
      <c r="B449" s="156" t="s">
        <v>532</v>
      </c>
      <c r="C449" s="157"/>
      <c r="D449" s="157"/>
      <c r="E449" s="157"/>
      <c r="F449" s="157"/>
      <c r="G449" s="157"/>
      <c r="H449" s="157"/>
      <c r="I449" s="157"/>
      <c r="J449" s="157"/>
      <c r="K449" s="158"/>
      <c r="L449" s="69"/>
    </row>
    <row r="450" spans="1:12" s="14" customFormat="1" ht="28.5" customHeight="1">
      <c r="A450" s="15"/>
      <c r="B450" s="156" t="s">
        <v>521</v>
      </c>
      <c r="C450" s="157"/>
      <c r="D450" s="157"/>
      <c r="E450" s="157"/>
      <c r="F450" s="157"/>
      <c r="G450" s="157"/>
      <c r="H450" s="157"/>
      <c r="I450" s="157"/>
      <c r="J450" s="157"/>
      <c r="K450" s="158"/>
      <c r="L450" s="69"/>
    </row>
    <row r="451" spans="1:12" s="14" customFormat="1" ht="15" customHeight="1">
      <c r="A451" s="15"/>
      <c r="B451" s="156" t="s">
        <v>273</v>
      </c>
      <c r="C451" s="157"/>
      <c r="D451" s="157"/>
      <c r="E451" s="157"/>
      <c r="F451" s="157"/>
      <c r="G451" s="157"/>
      <c r="H451" s="157"/>
      <c r="I451" s="157"/>
      <c r="J451" s="157"/>
      <c r="K451" s="158"/>
      <c r="L451" s="69"/>
    </row>
    <row r="452" spans="1:12" s="14" customFormat="1" ht="106.5" customHeight="1">
      <c r="A452" s="126">
        <v>9</v>
      </c>
      <c r="B452" s="15" t="s">
        <v>533</v>
      </c>
      <c r="C452" s="126" t="s">
        <v>1</v>
      </c>
      <c r="D452" s="126" t="s">
        <v>523</v>
      </c>
      <c r="E452" s="126" t="s">
        <v>304</v>
      </c>
      <c r="F452" s="126" t="s">
        <v>578</v>
      </c>
      <c r="G452" s="32">
        <v>18</v>
      </c>
      <c r="H452" s="32">
        <v>18</v>
      </c>
      <c r="I452" s="44">
        <f>(5+1640)/61068.6*100</f>
        <v>2.6936920119341199</v>
      </c>
      <c r="J452" s="15"/>
      <c r="K452" s="15"/>
      <c r="L452" s="15" t="s">
        <v>607</v>
      </c>
    </row>
    <row r="453" spans="1:12" s="14" customFormat="1" ht="15" customHeight="1">
      <c r="A453" s="15"/>
      <c r="B453" s="182" t="s">
        <v>258</v>
      </c>
      <c r="C453" s="182"/>
      <c r="D453" s="182"/>
      <c r="E453" s="182"/>
      <c r="F453" s="182"/>
      <c r="G453" s="15"/>
      <c r="H453" s="24"/>
      <c r="I453" s="24"/>
      <c r="J453" s="15"/>
      <c r="K453" s="15"/>
      <c r="L453" s="69"/>
    </row>
    <row r="454" spans="1:12" s="14" customFormat="1" ht="306">
      <c r="A454" s="128" t="s">
        <v>183</v>
      </c>
      <c r="B454" s="15" t="s">
        <v>534</v>
      </c>
      <c r="C454" s="120"/>
      <c r="D454" s="126" t="s">
        <v>523</v>
      </c>
      <c r="E454" s="126" t="s">
        <v>574</v>
      </c>
      <c r="F454" s="126" t="s">
        <v>578</v>
      </c>
      <c r="G454" s="162" t="s">
        <v>588</v>
      </c>
      <c r="H454" s="163"/>
      <c r="I454" s="164"/>
      <c r="J454" s="15"/>
      <c r="K454" s="15"/>
      <c r="L454" s="100" t="s">
        <v>608</v>
      </c>
    </row>
    <row r="455" spans="1:12" s="25" customFormat="1" ht="15" customHeight="1">
      <c r="A455" s="20"/>
      <c r="B455" s="20" t="s">
        <v>535</v>
      </c>
      <c r="C455" s="118" t="s">
        <v>261</v>
      </c>
      <c r="D455" s="118"/>
      <c r="E455" s="118"/>
      <c r="F455" s="20"/>
      <c r="G455" s="24">
        <f>SUM(G454)</f>
        <v>0</v>
      </c>
      <c r="H455" s="24">
        <f>SUM(H454)</f>
        <v>0</v>
      </c>
      <c r="I455" s="24">
        <f>SUM(I454)</f>
        <v>0</v>
      </c>
      <c r="J455" s="20"/>
      <c r="K455" s="20"/>
      <c r="L455" s="74"/>
    </row>
    <row r="456" spans="1:12" s="14" customFormat="1" ht="15" customHeight="1">
      <c r="A456" s="15"/>
      <c r="B456" s="20"/>
      <c r="C456" s="15"/>
      <c r="D456" s="15"/>
      <c r="E456" s="15"/>
      <c r="F456" s="15"/>
      <c r="G456" s="15"/>
      <c r="H456" s="24"/>
      <c r="I456" s="24"/>
      <c r="J456" s="15"/>
      <c r="K456" s="15"/>
      <c r="L456" s="69"/>
    </row>
    <row r="457" spans="1:12" s="14" customFormat="1" ht="15" customHeight="1">
      <c r="A457" s="15"/>
      <c r="B457" s="156" t="s">
        <v>536</v>
      </c>
      <c r="C457" s="157"/>
      <c r="D457" s="157"/>
      <c r="E457" s="157"/>
      <c r="F457" s="157"/>
      <c r="G457" s="157"/>
      <c r="H457" s="157"/>
      <c r="I457" s="157"/>
      <c r="J457" s="157"/>
      <c r="K457" s="158"/>
      <c r="L457" s="69"/>
    </row>
    <row r="458" spans="1:12" s="14" customFormat="1" ht="12.75">
      <c r="A458" s="15"/>
      <c r="B458" s="156" t="s">
        <v>537</v>
      </c>
      <c r="C458" s="157"/>
      <c r="D458" s="157"/>
      <c r="E458" s="157"/>
      <c r="F458" s="157"/>
      <c r="G458" s="157"/>
      <c r="H458" s="157"/>
      <c r="I458" s="157"/>
      <c r="J458" s="157"/>
      <c r="K458" s="158"/>
      <c r="L458" s="69"/>
    </row>
    <row r="459" spans="1:12" s="14" customFormat="1" ht="15" customHeight="1">
      <c r="A459" s="15"/>
      <c r="B459" s="156" t="s">
        <v>273</v>
      </c>
      <c r="C459" s="157"/>
      <c r="D459" s="157"/>
      <c r="E459" s="157"/>
      <c r="F459" s="157"/>
      <c r="G459" s="157"/>
      <c r="H459" s="157"/>
      <c r="I459" s="157"/>
      <c r="J459" s="157"/>
      <c r="K459" s="158"/>
      <c r="L459" s="69"/>
    </row>
    <row r="460" spans="1:12" s="51" customFormat="1" ht="63.75">
      <c r="A460" s="126">
        <v>10</v>
      </c>
      <c r="B460" s="15" t="s">
        <v>538</v>
      </c>
      <c r="C460" s="126" t="s">
        <v>1</v>
      </c>
      <c r="D460" s="126" t="s">
        <v>523</v>
      </c>
      <c r="E460" s="126" t="s">
        <v>573</v>
      </c>
      <c r="F460" s="126" t="s">
        <v>578</v>
      </c>
      <c r="G460" s="32">
        <v>66</v>
      </c>
      <c r="H460" s="32">
        <v>66</v>
      </c>
      <c r="I460" s="32">
        <v>66</v>
      </c>
      <c r="J460" s="16"/>
      <c r="K460" s="16"/>
      <c r="L460" s="15" t="s">
        <v>609</v>
      </c>
    </row>
    <row r="461" spans="1:12" s="14" customFormat="1" ht="15" customHeight="1">
      <c r="A461" s="15"/>
      <c r="B461" s="156" t="s">
        <v>258</v>
      </c>
      <c r="C461" s="157"/>
      <c r="D461" s="157"/>
      <c r="E461" s="157"/>
      <c r="F461" s="158"/>
      <c r="G461" s="15"/>
      <c r="H461" s="24"/>
      <c r="I461" s="24"/>
      <c r="J461" s="15"/>
      <c r="K461" s="15"/>
      <c r="L461" s="69"/>
    </row>
    <row r="462" spans="1:12" s="14" customFormat="1" ht="102">
      <c r="A462" s="128" t="s">
        <v>184</v>
      </c>
      <c r="B462" s="15" t="s">
        <v>539</v>
      </c>
      <c r="C462" s="120"/>
      <c r="D462" s="126" t="s">
        <v>523</v>
      </c>
      <c r="E462" s="120"/>
      <c r="F462" s="126" t="s">
        <v>578</v>
      </c>
      <c r="G462" s="162" t="s">
        <v>588</v>
      </c>
      <c r="H462" s="163"/>
      <c r="I462" s="164"/>
      <c r="J462" s="15"/>
      <c r="K462" s="15"/>
      <c r="L462" s="15" t="s">
        <v>610</v>
      </c>
    </row>
    <row r="463" spans="1:12" s="14" customFormat="1" ht="76.5">
      <c r="A463" s="128" t="s">
        <v>185</v>
      </c>
      <c r="B463" s="15" t="s">
        <v>540</v>
      </c>
      <c r="C463" s="120"/>
      <c r="D463" s="126" t="s">
        <v>523</v>
      </c>
      <c r="E463" s="120"/>
      <c r="F463" s="126" t="s">
        <v>578</v>
      </c>
      <c r="G463" s="162" t="s">
        <v>588</v>
      </c>
      <c r="H463" s="163"/>
      <c r="I463" s="164"/>
      <c r="J463" s="15"/>
      <c r="K463" s="15"/>
      <c r="L463" s="15" t="s">
        <v>611</v>
      </c>
    </row>
    <row r="464" spans="1:12" s="14" customFormat="1" ht="165.75">
      <c r="A464" s="128" t="s">
        <v>186</v>
      </c>
      <c r="B464" s="15" t="s">
        <v>541</v>
      </c>
      <c r="C464" s="120"/>
      <c r="D464" s="126" t="s">
        <v>523</v>
      </c>
      <c r="E464" s="120"/>
      <c r="F464" s="126" t="s">
        <v>578</v>
      </c>
      <c r="G464" s="162" t="s">
        <v>588</v>
      </c>
      <c r="H464" s="163"/>
      <c r="I464" s="164"/>
      <c r="J464" s="15"/>
      <c r="K464" s="15"/>
      <c r="L464" s="15" t="s">
        <v>612</v>
      </c>
    </row>
    <row r="465" spans="1:12" s="14" customFormat="1" ht="38.25">
      <c r="A465" s="128" t="s">
        <v>187</v>
      </c>
      <c r="B465" s="15" t="s">
        <v>542</v>
      </c>
      <c r="C465" s="120"/>
      <c r="D465" s="126" t="s">
        <v>523</v>
      </c>
      <c r="E465" s="120"/>
      <c r="F465" s="126" t="s">
        <v>578</v>
      </c>
      <c r="G465" s="162" t="s">
        <v>588</v>
      </c>
      <c r="H465" s="163"/>
      <c r="I465" s="164"/>
      <c r="J465" s="15"/>
      <c r="K465" s="15"/>
      <c r="L465" s="15" t="s">
        <v>613</v>
      </c>
    </row>
    <row r="466" spans="1:12" s="25" customFormat="1" ht="29.25" customHeight="1">
      <c r="A466" s="20"/>
      <c r="B466" s="20" t="s">
        <v>543</v>
      </c>
      <c r="C466" s="20" t="s">
        <v>261</v>
      </c>
      <c r="D466" s="20"/>
      <c r="E466" s="20"/>
      <c r="F466" s="20"/>
      <c r="G466" s="24">
        <f>SUM(G462:H465)</f>
        <v>0</v>
      </c>
      <c r="H466" s="24">
        <f>SUM(H462:I465)</f>
        <v>0</v>
      </c>
      <c r="I466" s="24">
        <f>SUM(I462:I465)</f>
        <v>0</v>
      </c>
      <c r="J466" s="20"/>
      <c r="K466" s="20"/>
      <c r="L466" s="74"/>
    </row>
    <row r="467" spans="1:12" s="51" customFormat="1" ht="15" customHeight="1">
      <c r="A467" s="16"/>
      <c r="B467" s="37"/>
      <c r="C467" s="16"/>
      <c r="D467" s="16"/>
      <c r="E467" s="16"/>
      <c r="F467" s="16"/>
      <c r="G467" s="16"/>
      <c r="H467" s="30"/>
      <c r="I467" s="30"/>
      <c r="J467" s="16"/>
      <c r="K467" s="16"/>
      <c r="L467" s="69"/>
    </row>
    <row r="468" spans="1:12" s="53" customFormat="1" ht="15" customHeight="1">
      <c r="A468" s="37"/>
      <c r="B468" s="20" t="s">
        <v>544</v>
      </c>
      <c r="C468" s="205" t="s">
        <v>261</v>
      </c>
      <c r="D468" s="121"/>
      <c r="E468" s="121"/>
      <c r="F468" s="20"/>
      <c r="G468" s="24">
        <f>SUM(G469:G473)</f>
        <v>19863.648848999997</v>
      </c>
      <c r="H468" s="24">
        <f t="shared" ref="H468:I468" si="70">SUM(H469:H473)</f>
        <v>17297.2055</v>
      </c>
      <c r="I468" s="24">
        <f t="shared" si="70"/>
        <v>16103.562732</v>
      </c>
      <c r="J468" s="37"/>
      <c r="K468" s="37"/>
      <c r="L468" s="74"/>
    </row>
    <row r="469" spans="1:12" s="53" customFormat="1" ht="15" customHeight="1">
      <c r="A469" s="37"/>
      <c r="B469" s="20" t="s">
        <v>299</v>
      </c>
      <c r="C469" s="206"/>
      <c r="D469" s="122"/>
      <c r="E469" s="122"/>
      <c r="F469" s="20"/>
      <c r="G469" s="24">
        <f>G391+G419</f>
        <v>6703.7620000000006</v>
      </c>
      <c r="H469" s="24">
        <f t="shared" ref="H469:I470" si="71">H391+H419</f>
        <v>6382.299</v>
      </c>
      <c r="I469" s="24">
        <f t="shared" si="71"/>
        <v>5275.5405300000002</v>
      </c>
      <c r="J469" s="37"/>
      <c r="K469" s="37"/>
      <c r="L469" s="74"/>
    </row>
    <row r="470" spans="1:12" s="51" customFormat="1" ht="15" customHeight="1">
      <c r="A470" s="16"/>
      <c r="B470" s="20" t="s">
        <v>500</v>
      </c>
      <c r="C470" s="206"/>
      <c r="D470" s="122"/>
      <c r="E470" s="122"/>
      <c r="F470" s="15"/>
      <c r="G470" s="24">
        <f>G392+G420</f>
        <v>1750</v>
      </c>
      <c r="H470" s="24">
        <f t="shared" si="71"/>
        <v>1750</v>
      </c>
      <c r="I470" s="24">
        <f t="shared" si="71"/>
        <v>1750</v>
      </c>
      <c r="J470" s="16"/>
      <c r="K470" s="16"/>
      <c r="L470" s="69"/>
    </row>
    <row r="471" spans="1:12" s="51" customFormat="1" ht="15" customHeight="1">
      <c r="A471" s="16"/>
      <c r="B471" s="20" t="s">
        <v>300</v>
      </c>
      <c r="C471" s="206"/>
      <c r="D471" s="122"/>
      <c r="E471" s="122"/>
      <c r="F471" s="15"/>
      <c r="G471" s="24">
        <f>G393+G421+G446</f>
        <v>11288.945849</v>
      </c>
      <c r="H471" s="24">
        <f t="shared" ref="H471:I471" si="72">H393+H421+H446</f>
        <v>9073.3827999999994</v>
      </c>
      <c r="I471" s="24">
        <f t="shared" si="72"/>
        <v>8977.2006959999999</v>
      </c>
      <c r="J471" s="16"/>
      <c r="K471" s="16"/>
      <c r="L471" s="69"/>
    </row>
    <row r="472" spans="1:12" s="51" customFormat="1" ht="15" customHeight="1">
      <c r="A472" s="16"/>
      <c r="B472" s="20" t="s">
        <v>502</v>
      </c>
      <c r="C472" s="206"/>
      <c r="D472" s="123"/>
      <c r="E472" s="123"/>
      <c r="F472" s="15"/>
      <c r="G472" s="24">
        <f>G394+G447</f>
        <v>120.941</v>
      </c>
      <c r="H472" s="24">
        <f t="shared" ref="H472:I472" si="73">H394+H447</f>
        <v>91.523699999999991</v>
      </c>
      <c r="I472" s="24">
        <f t="shared" si="73"/>
        <v>82.821505999999999</v>
      </c>
      <c r="J472" s="16"/>
      <c r="K472" s="16"/>
      <c r="L472" s="69"/>
    </row>
    <row r="473" spans="1:12" s="14" customFormat="1" ht="15" customHeight="1">
      <c r="A473" s="15"/>
      <c r="B473" s="20" t="s">
        <v>519</v>
      </c>
      <c r="C473" s="207"/>
      <c r="D473" s="118"/>
      <c r="E473" s="118"/>
      <c r="F473" s="15"/>
      <c r="G473" s="24">
        <f>G422</f>
        <v>0</v>
      </c>
      <c r="H473" s="24">
        <f t="shared" ref="H473:I473" si="74">H422</f>
        <v>0</v>
      </c>
      <c r="I473" s="24">
        <f t="shared" si="74"/>
        <v>18</v>
      </c>
      <c r="J473" s="15"/>
      <c r="K473" s="15"/>
      <c r="L473" s="69"/>
    </row>
    <row r="474" spans="1:12" s="51" customFormat="1" ht="15" customHeight="1">
      <c r="A474" s="16"/>
      <c r="B474" s="40"/>
      <c r="C474" s="41"/>
      <c r="D474" s="41"/>
      <c r="E474" s="41"/>
      <c r="F474" s="41"/>
      <c r="G474" s="41"/>
      <c r="H474" s="42"/>
      <c r="I474" s="42"/>
      <c r="J474" s="41"/>
      <c r="K474" s="43"/>
      <c r="L474" s="69"/>
    </row>
    <row r="475" spans="1:12" s="14" customFormat="1" ht="15" customHeight="1">
      <c r="A475" s="15"/>
      <c r="B475" s="156" t="s">
        <v>545</v>
      </c>
      <c r="C475" s="157"/>
      <c r="D475" s="157"/>
      <c r="E475" s="157"/>
      <c r="F475" s="157"/>
      <c r="G475" s="157"/>
      <c r="H475" s="157"/>
      <c r="I475" s="157"/>
      <c r="J475" s="157"/>
      <c r="K475" s="158"/>
      <c r="L475" s="69"/>
    </row>
    <row r="476" spans="1:12" s="14" customFormat="1" ht="15" customHeight="1">
      <c r="A476" s="15"/>
      <c r="B476" s="156" t="s">
        <v>546</v>
      </c>
      <c r="C476" s="157"/>
      <c r="D476" s="157"/>
      <c r="E476" s="157"/>
      <c r="F476" s="157"/>
      <c r="G476" s="157"/>
      <c r="H476" s="157"/>
      <c r="I476" s="157"/>
      <c r="J476" s="157"/>
      <c r="K476" s="158"/>
      <c r="L476" s="69"/>
    </row>
    <row r="477" spans="1:12" s="14" customFormat="1" ht="26.25" customHeight="1">
      <c r="A477" s="15"/>
      <c r="B477" s="156" t="s">
        <v>547</v>
      </c>
      <c r="C477" s="157"/>
      <c r="D477" s="157"/>
      <c r="E477" s="157"/>
      <c r="F477" s="157"/>
      <c r="G477" s="157"/>
      <c r="H477" s="157"/>
      <c r="I477" s="157"/>
      <c r="J477" s="157"/>
      <c r="K477" s="158"/>
      <c r="L477" s="69"/>
    </row>
    <row r="478" spans="1:12" s="14" customFormat="1" ht="15" customHeight="1">
      <c r="A478" s="15"/>
      <c r="B478" s="156" t="s">
        <v>273</v>
      </c>
      <c r="C478" s="157"/>
      <c r="D478" s="157"/>
      <c r="E478" s="157"/>
      <c r="F478" s="157"/>
      <c r="G478" s="157"/>
      <c r="H478" s="157"/>
      <c r="I478" s="157"/>
      <c r="J478" s="157"/>
      <c r="K478" s="158"/>
      <c r="L478" s="69"/>
    </row>
    <row r="479" spans="1:12" s="14" customFormat="1" ht="40.5" customHeight="1">
      <c r="A479" s="165">
        <v>11</v>
      </c>
      <c r="B479" s="15" t="s">
        <v>548</v>
      </c>
      <c r="C479" s="174" t="s">
        <v>3</v>
      </c>
      <c r="D479" s="174" t="s">
        <v>523</v>
      </c>
      <c r="E479" s="174" t="s">
        <v>557</v>
      </c>
      <c r="F479" s="174" t="s">
        <v>578</v>
      </c>
      <c r="G479" s="119">
        <v>4500</v>
      </c>
      <c r="H479" s="119">
        <v>4500</v>
      </c>
      <c r="I479" s="119">
        <v>4516</v>
      </c>
      <c r="J479" s="15"/>
      <c r="K479" s="15"/>
      <c r="L479" s="91" t="s">
        <v>614</v>
      </c>
    </row>
    <row r="480" spans="1:12" s="14" customFormat="1" ht="51.75">
      <c r="A480" s="166"/>
      <c r="B480" s="15" t="s">
        <v>549</v>
      </c>
      <c r="C480" s="174"/>
      <c r="D480" s="174"/>
      <c r="E480" s="174"/>
      <c r="F480" s="174"/>
      <c r="G480" s="119">
        <v>3150</v>
      </c>
      <c r="H480" s="119">
        <v>3150</v>
      </c>
      <c r="I480" s="119">
        <v>3035</v>
      </c>
      <c r="J480" s="15"/>
      <c r="K480" s="15"/>
      <c r="L480" s="91" t="s">
        <v>615</v>
      </c>
    </row>
    <row r="481" spans="1:12" s="14" customFormat="1" ht="25.5">
      <c r="A481" s="167"/>
      <c r="B481" s="15" t="s">
        <v>550</v>
      </c>
      <c r="C481" s="174"/>
      <c r="D481" s="174"/>
      <c r="E481" s="174"/>
      <c r="F481" s="174"/>
      <c r="G481" s="119">
        <v>1350</v>
      </c>
      <c r="H481" s="119">
        <v>1350</v>
      </c>
      <c r="I481" s="119">
        <v>1481</v>
      </c>
      <c r="J481" s="15"/>
      <c r="K481" s="15"/>
      <c r="L481" s="91" t="s">
        <v>616</v>
      </c>
    </row>
    <row r="482" spans="1:12" s="14" customFormat="1" ht="15" customHeight="1">
      <c r="A482" s="15"/>
      <c r="B482" s="156" t="s">
        <v>258</v>
      </c>
      <c r="C482" s="157"/>
      <c r="D482" s="157"/>
      <c r="E482" s="157"/>
      <c r="F482" s="158"/>
      <c r="G482" s="15"/>
      <c r="H482" s="126"/>
      <c r="I482" s="126"/>
      <c r="J482" s="15"/>
      <c r="K482" s="15"/>
      <c r="L482" s="69"/>
    </row>
    <row r="483" spans="1:12" s="14" customFormat="1" ht="140.25">
      <c r="A483" s="128" t="s">
        <v>188</v>
      </c>
      <c r="B483" s="15" t="s">
        <v>551</v>
      </c>
      <c r="C483" s="120"/>
      <c r="D483" s="126" t="s">
        <v>523</v>
      </c>
      <c r="E483" s="126" t="s">
        <v>256</v>
      </c>
      <c r="F483" s="126" t="s">
        <v>578</v>
      </c>
      <c r="G483" s="176" t="s">
        <v>587</v>
      </c>
      <c r="H483" s="177"/>
      <c r="I483" s="178"/>
      <c r="J483" s="15"/>
      <c r="K483" s="15"/>
      <c r="L483" s="15" t="s">
        <v>617</v>
      </c>
    </row>
    <row r="484" spans="1:12" s="51" customFormat="1" ht="25.5" customHeight="1">
      <c r="A484" s="128" t="s">
        <v>189</v>
      </c>
      <c r="B484" s="15" t="s">
        <v>552</v>
      </c>
      <c r="C484" s="126" t="s">
        <v>261</v>
      </c>
      <c r="D484" s="126" t="s">
        <v>523</v>
      </c>
      <c r="E484" s="165" t="s">
        <v>557</v>
      </c>
      <c r="F484" s="126" t="s">
        <v>578</v>
      </c>
      <c r="G484" s="126">
        <v>41.4</v>
      </c>
      <c r="H484" s="126">
        <v>30.4</v>
      </c>
      <c r="I484" s="126">
        <v>30.4</v>
      </c>
      <c r="J484" s="15" t="s">
        <v>2</v>
      </c>
      <c r="K484" s="15">
        <v>451002011</v>
      </c>
      <c r="L484" s="69"/>
    </row>
    <row r="485" spans="1:12" s="51" customFormat="1" ht="25.5">
      <c r="A485" s="128" t="s">
        <v>190</v>
      </c>
      <c r="B485" s="15" t="s">
        <v>553</v>
      </c>
      <c r="C485" s="126" t="s">
        <v>261</v>
      </c>
      <c r="D485" s="126" t="s">
        <v>523</v>
      </c>
      <c r="E485" s="166"/>
      <c r="F485" s="126" t="s">
        <v>578</v>
      </c>
      <c r="G485" s="126">
        <v>27.9</v>
      </c>
      <c r="H485" s="126">
        <v>27.7</v>
      </c>
      <c r="I485" s="126">
        <v>27.7</v>
      </c>
      <c r="J485" s="15" t="s">
        <v>2</v>
      </c>
      <c r="K485" s="15">
        <v>451002011</v>
      </c>
      <c r="L485" s="65"/>
    </row>
    <row r="486" spans="1:12" s="51" customFormat="1" ht="12.75">
      <c r="A486" s="170" t="s">
        <v>191</v>
      </c>
      <c r="B486" s="172" t="s">
        <v>554</v>
      </c>
      <c r="C486" s="165" t="s">
        <v>261</v>
      </c>
      <c r="D486" s="165" t="s">
        <v>523</v>
      </c>
      <c r="E486" s="166"/>
      <c r="F486" s="165" t="s">
        <v>578</v>
      </c>
      <c r="G486" s="126">
        <v>53.8</v>
      </c>
      <c r="H486" s="126">
        <v>47.3</v>
      </c>
      <c r="I486" s="126">
        <v>47.3</v>
      </c>
      <c r="J486" s="15" t="s">
        <v>424</v>
      </c>
      <c r="K486" s="15">
        <v>451002100</v>
      </c>
      <c r="L486" s="65"/>
    </row>
    <row r="487" spans="1:12" s="51" customFormat="1" ht="12.75">
      <c r="A487" s="186"/>
      <c r="B487" s="187"/>
      <c r="C487" s="166"/>
      <c r="D487" s="166"/>
      <c r="E487" s="166"/>
      <c r="F487" s="166"/>
      <c r="G487" s="126">
        <v>0</v>
      </c>
      <c r="H487" s="126">
        <v>1.7</v>
      </c>
      <c r="I487" s="126">
        <v>1.7</v>
      </c>
      <c r="J487" s="15" t="s">
        <v>16</v>
      </c>
      <c r="K487" s="15">
        <v>451002100</v>
      </c>
      <c r="L487" s="65"/>
    </row>
    <row r="488" spans="1:12" s="51" customFormat="1" ht="12.75">
      <c r="A488" s="171"/>
      <c r="B488" s="173"/>
      <c r="C488" s="167"/>
      <c r="D488" s="167"/>
      <c r="E488" s="166"/>
      <c r="F488" s="167"/>
      <c r="G488" s="126">
        <v>21.6</v>
      </c>
      <c r="H488" s="126">
        <v>19.899999999999999</v>
      </c>
      <c r="I488" s="126">
        <v>19.899999999999999</v>
      </c>
      <c r="J488" s="15" t="s">
        <v>2</v>
      </c>
      <c r="K488" s="15">
        <v>451002011</v>
      </c>
      <c r="L488" s="65"/>
    </row>
    <row r="489" spans="1:12" s="51" customFormat="1" ht="46.5" customHeight="1">
      <c r="A489" s="128" t="s">
        <v>192</v>
      </c>
      <c r="B489" s="15" t="s">
        <v>555</v>
      </c>
      <c r="C489" s="126" t="s">
        <v>261</v>
      </c>
      <c r="D489" s="126" t="s">
        <v>523</v>
      </c>
      <c r="E489" s="166"/>
      <c r="F489" s="126" t="s">
        <v>578</v>
      </c>
      <c r="G489" s="176" t="s">
        <v>586</v>
      </c>
      <c r="H489" s="177"/>
      <c r="I489" s="178"/>
      <c r="J489" s="16"/>
      <c r="K489" s="16"/>
      <c r="L489" s="69" t="s">
        <v>618</v>
      </c>
    </row>
    <row r="490" spans="1:12" s="51" customFormat="1" ht="14.25" customHeight="1">
      <c r="A490" s="170" t="s">
        <v>193</v>
      </c>
      <c r="B490" s="172" t="s">
        <v>556</v>
      </c>
      <c r="C490" s="165" t="s">
        <v>261</v>
      </c>
      <c r="D490" s="165" t="s">
        <v>523</v>
      </c>
      <c r="E490" s="166"/>
      <c r="F490" s="165" t="s">
        <v>578</v>
      </c>
      <c r="G490" s="126">
        <v>14.6</v>
      </c>
      <c r="H490" s="126">
        <v>14.6</v>
      </c>
      <c r="I490" s="126">
        <v>14.6</v>
      </c>
      <c r="J490" s="15" t="s">
        <v>2</v>
      </c>
      <c r="K490" s="15">
        <v>451002011</v>
      </c>
      <c r="L490" s="65"/>
    </row>
    <row r="491" spans="1:12" s="51" customFormat="1" ht="12.75">
      <c r="A491" s="171"/>
      <c r="B491" s="173"/>
      <c r="C491" s="167"/>
      <c r="D491" s="167"/>
      <c r="E491" s="167"/>
      <c r="F491" s="167"/>
      <c r="G491" s="126">
        <v>0</v>
      </c>
      <c r="H491" s="126">
        <v>29.2</v>
      </c>
      <c r="I491" s="126">
        <v>29.2</v>
      </c>
      <c r="J491" s="15" t="s">
        <v>16</v>
      </c>
      <c r="K491" s="15">
        <v>451002011</v>
      </c>
      <c r="L491" s="65"/>
    </row>
    <row r="492" spans="1:12" s="53" customFormat="1" ht="15" customHeight="1">
      <c r="A492" s="20"/>
      <c r="B492" s="20" t="s">
        <v>499</v>
      </c>
      <c r="C492" s="159" t="s">
        <v>261</v>
      </c>
      <c r="D492" s="121"/>
      <c r="E492" s="121"/>
      <c r="F492" s="20"/>
      <c r="G492" s="24">
        <f>SUM(G493:G495)</f>
        <v>159.30000000000001</v>
      </c>
      <c r="H492" s="24">
        <f>SUM(H493:H495)</f>
        <v>170.8</v>
      </c>
      <c r="I492" s="24">
        <f>SUM(I493:I495)</f>
        <v>170.8</v>
      </c>
      <c r="J492" s="20"/>
      <c r="K492" s="37"/>
      <c r="L492" s="73"/>
    </row>
    <row r="493" spans="1:12" s="53" customFormat="1" ht="15" customHeight="1">
      <c r="A493" s="20"/>
      <c r="B493" s="20" t="s">
        <v>500</v>
      </c>
      <c r="C493" s="175"/>
      <c r="D493" s="122"/>
      <c r="E493" s="122"/>
      <c r="F493" s="20"/>
      <c r="G493" s="24">
        <f>G484+G485+G488+G490</f>
        <v>105.5</v>
      </c>
      <c r="H493" s="24">
        <f t="shared" ref="H493:I493" si="75">H484+H485+H488+H490</f>
        <v>92.6</v>
      </c>
      <c r="I493" s="24">
        <f t="shared" si="75"/>
        <v>92.6</v>
      </c>
      <c r="J493" s="20"/>
      <c r="K493" s="37"/>
      <c r="L493" s="73"/>
    </row>
    <row r="494" spans="1:12" s="53" customFormat="1" ht="15" customHeight="1">
      <c r="A494" s="20"/>
      <c r="B494" s="20" t="s">
        <v>300</v>
      </c>
      <c r="C494" s="175"/>
      <c r="D494" s="122"/>
      <c r="E494" s="122"/>
      <c r="F494" s="20"/>
      <c r="G494" s="24">
        <f>G487+G491</f>
        <v>0</v>
      </c>
      <c r="H494" s="24">
        <f t="shared" ref="H494:I494" si="76">H487+H491</f>
        <v>30.9</v>
      </c>
      <c r="I494" s="24">
        <f t="shared" si="76"/>
        <v>30.9</v>
      </c>
      <c r="J494" s="20"/>
      <c r="K494" s="37"/>
      <c r="L494" s="73"/>
    </row>
    <row r="495" spans="1:12" s="51" customFormat="1" ht="15" customHeight="1">
      <c r="A495" s="15"/>
      <c r="B495" s="20" t="s">
        <v>502</v>
      </c>
      <c r="C495" s="160"/>
      <c r="D495" s="123"/>
      <c r="E495" s="123"/>
      <c r="F495" s="15"/>
      <c r="G495" s="24">
        <f>G486</f>
        <v>53.8</v>
      </c>
      <c r="H495" s="24">
        <f t="shared" ref="H495:I495" si="77">H486</f>
        <v>47.3</v>
      </c>
      <c r="I495" s="24">
        <f t="shared" si="77"/>
        <v>47.3</v>
      </c>
      <c r="J495" s="15"/>
      <c r="K495" s="16"/>
      <c r="L495" s="65"/>
    </row>
    <row r="496" spans="1:12" s="51" customFormat="1" ht="15" customHeight="1">
      <c r="A496" s="16"/>
      <c r="B496" s="37"/>
      <c r="C496" s="16"/>
      <c r="D496" s="16"/>
      <c r="E496" s="16"/>
      <c r="F496" s="16"/>
      <c r="G496" s="16"/>
      <c r="H496" s="30"/>
      <c r="I496" s="30"/>
      <c r="J496" s="16"/>
      <c r="K496" s="16"/>
      <c r="L496" s="65"/>
    </row>
    <row r="497" spans="1:12" s="14" customFormat="1" ht="15" customHeight="1">
      <c r="A497" s="15"/>
      <c r="B497" s="156" t="s">
        <v>558</v>
      </c>
      <c r="C497" s="157"/>
      <c r="D497" s="157"/>
      <c r="E497" s="157"/>
      <c r="F497" s="157"/>
      <c r="G497" s="157"/>
      <c r="H497" s="157"/>
      <c r="I497" s="157"/>
      <c r="J497" s="157"/>
      <c r="K497" s="158"/>
      <c r="L497" s="69"/>
    </row>
    <row r="498" spans="1:12" s="14" customFormat="1" ht="27" customHeight="1">
      <c r="A498" s="15"/>
      <c r="B498" s="156" t="s">
        <v>559</v>
      </c>
      <c r="C498" s="157"/>
      <c r="D498" s="157"/>
      <c r="E498" s="157"/>
      <c r="F498" s="157"/>
      <c r="G498" s="157"/>
      <c r="H498" s="157"/>
      <c r="I498" s="157"/>
      <c r="J498" s="157"/>
      <c r="K498" s="158"/>
      <c r="L498" s="69"/>
    </row>
    <row r="499" spans="1:12" s="14" customFormat="1" ht="15" customHeight="1">
      <c r="A499" s="15"/>
      <c r="B499" s="156" t="s">
        <v>273</v>
      </c>
      <c r="C499" s="157"/>
      <c r="D499" s="157"/>
      <c r="E499" s="157"/>
      <c r="F499" s="157"/>
      <c r="G499" s="157"/>
      <c r="H499" s="157"/>
      <c r="I499" s="157"/>
      <c r="J499" s="157"/>
      <c r="K499" s="158"/>
      <c r="L499" s="69"/>
    </row>
    <row r="500" spans="1:12" s="51" customFormat="1" ht="89.25">
      <c r="A500" s="126">
        <v>12</v>
      </c>
      <c r="B500" s="15" t="s">
        <v>560</v>
      </c>
      <c r="C500" s="126" t="s">
        <v>1</v>
      </c>
      <c r="D500" s="126" t="s">
        <v>523</v>
      </c>
      <c r="E500" s="126" t="s">
        <v>571</v>
      </c>
      <c r="F500" s="126" t="s">
        <v>578</v>
      </c>
      <c r="G500" s="44">
        <v>58.48</v>
      </c>
      <c r="H500" s="44">
        <v>58.48</v>
      </c>
      <c r="I500" s="44">
        <f>19399.6/38930*100</f>
        <v>49.832006164911377</v>
      </c>
      <c r="J500" s="16"/>
      <c r="K500" s="16"/>
      <c r="L500" s="15" t="s">
        <v>631</v>
      </c>
    </row>
    <row r="501" spans="1:12" s="14" customFormat="1" ht="15" customHeight="1">
      <c r="A501" s="15"/>
      <c r="B501" s="156" t="s">
        <v>258</v>
      </c>
      <c r="C501" s="157"/>
      <c r="D501" s="157"/>
      <c r="E501" s="157"/>
      <c r="F501" s="158"/>
      <c r="G501" s="15"/>
      <c r="H501" s="126"/>
      <c r="I501" s="126"/>
      <c r="J501" s="15"/>
      <c r="K501" s="15"/>
    </row>
    <row r="502" spans="1:12" s="51" customFormat="1" ht="51">
      <c r="A502" s="128" t="s">
        <v>194</v>
      </c>
      <c r="B502" s="129" t="s">
        <v>561</v>
      </c>
      <c r="C502" s="120"/>
      <c r="D502" s="126" t="s">
        <v>262</v>
      </c>
      <c r="E502" s="126" t="s">
        <v>572</v>
      </c>
      <c r="F502" s="126" t="s">
        <v>579</v>
      </c>
      <c r="G502" s="174" t="s">
        <v>585</v>
      </c>
      <c r="H502" s="174"/>
      <c r="I502" s="174"/>
      <c r="J502" s="16"/>
      <c r="K502" s="16"/>
      <c r="L502" s="15" t="s">
        <v>619</v>
      </c>
    </row>
    <row r="503" spans="1:12" s="51" customFormat="1" ht="51">
      <c r="A503" s="128" t="s">
        <v>195</v>
      </c>
      <c r="B503" s="129" t="s">
        <v>562</v>
      </c>
      <c r="C503" s="120"/>
      <c r="D503" s="126" t="s">
        <v>262</v>
      </c>
      <c r="E503" s="145" t="s">
        <v>572</v>
      </c>
      <c r="F503" s="126" t="s">
        <v>579</v>
      </c>
      <c r="G503" s="174" t="s">
        <v>585</v>
      </c>
      <c r="H503" s="174"/>
      <c r="I503" s="174"/>
      <c r="J503" s="16"/>
      <c r="K503" s="16"/>
      <c r="L503" s="15" t="s">
        <v>619</v>
      </c>
    </row>
    <row r="504" spans="1:12" s="25" customFormat="1" ht="15" customHeight="1">
      <c r="A504" s="20"/>
      <c r="B504" s="20" t="s">
        <v>298</v>
      </c>
      <c r="C504" s="118" t="s">
        <v>261</v>
      </c>
      <c r="D504" s="118"/>
      <c r="E504" s="118"/>
      <c r="F504" s="20"/>
      <c r="G504" s="24">
        <f>SUM(F502:F503)</f>
        <v>0</v>
      </c>
      <c r="H504" s="24">
        <f>SUM(G502:G503)</f>
        <v>0</v>
      </c>
      <c r="I504" s="24">
        <f>SUM(I502:I503)</f>
        <v>0</v>
      </c>
      <c r="J504" s="20"/>
      <c r="K504" s="20"/>
      <c r="L504" s="74"/>
    </row>
    <row r="505" spans="1:12" s="51" customFormat="1" ht="15" customHeight="1">
      <c r="A505" s="16"/>
      <c r="B505" s="37"/>
      <c r="C505" s="16"/>
      <c r="D505" s="16"/>
      <c r="E505" s="16"/>
      <c r="F505" s="16"/>
      <c r="G505" s="16"/>
      <c r="H505" s="30"/>
      <c r="I505" s="30"/>
      <c r="J505" s="16"/>
      <c r="K505" s="16"/>
      <c r="L505" s="65"/>
    </row>
    <row r="506" spans="1:12" s="53" customFormat="1" ht="15" customHeight="1">
      <c r="A506" s="37"/>
      <c r="B506" s="20" t="s">
        <v>563</v>
      </c>
      <c r="C506" s="159" t="s">
        <v>261</v>
      </c>
      <c r="D506" s="121"/>
      <c r="E506" s="121"/>
      <c r="F506" s="20"/>
      <c r="G506" s="24">
        <f>SUM(G507:G509)</f>
        <v>159.30000000000001</v>
      </c>
      <c r="H506" s="24">
        <f>SUM(H507:H509)</f>
        <v>170.8</v>
      </c>
      <c r="I506" s="24">
        <f>SUM(I507:I509)</f>
        <v>170.8</v>
      </c>
      <c r="J506" s="37"/>
      <c r="K506" s="37"/>
      <c r="L506" s="73"/>
    </row>
    <row r="507" spans="1:12" s="53" customFormat="1" ht="15" customHeight="1">
      <c r="A507" s="37"/>
      <c r="B507" s="20" t="s">
        <v>500</v>
      </c>
      <c r="C507" s="175"/>
      <c r="D507" s="122"/>
      <c r="E507" s="122"/>
      <c r="F507" s="20"/>
      <c r="G507" s="24">
        <f t="shared" ref="G507" si="78">G493</f>
        <v>105.5</v>
      </c>
      <c r="H507" s="24">
        <f>H493</f>
        <v>92.6</v>
      </c>
      <c r="I507" s="24">
        <f>I493</f>
        <v>92.6</v>
      </c>
      <c r="J507" s="37"/>
      <c r="K507" s="37"/>
      <c r="L507" s="73"/>
    </row>
    <row r="508" spans="1:12" s="53" customFormat="1" ht="15" customHeight="1">
      <c r="A508" s="37"/>
      <c r="B508" s="20" t="s">
        <v>300</v>
      </c>
      <c r="C508" s="175"/>
      <c r="D508" s="122"/>
      <c r="E508" s="122"/>
      <c r="F508" s="20"/>
      <c r="G508" s="24">
        <f>G494</f>
        <v>0</v>
      </c>
      <c r="H508" s="24">
        <f>H494</f>
        <v>30.9</v>
      </c>
      <c r="I508" s="24">
        <f>I494</f>
        <v>30.9</v>
      </c>
      <c r="J508" s="37"/>
      <c r="K508" s="37"/>
      <c r="L508" s="73"/>
    </row>
    <row r="509" spans="1:12" s="51" customFormat="1" ht="15" customHeight="1">
      <c r="A509" s="16"/>
      <c r="B509" s="20" t="s">
        <v>502</v>
      </c>
      <c r="C509" s="160"/>
      <c r="D509" s="123"/>
      <c r="E509" s="123"/>
      <c r="F509" s="15"/>
      <c r="G509" s="24">
        <f t="shared" ref="G509:I509" si="79">G495</f>
        <v>53.8</v>
      </c>
      <c r="H509" s="24">
        <f t="shared" si="79"/>
        <v>47.3</v>
      </c>
      <c r="I509" s="24">
        <f t="shared" si="79"/>
        <v>47.3</v>
      </c>
      <c r="J509" s="16"/>
      <c r="K509" s="16"/>
      <c r="L509" s="65"/>
    </row>
    <row r="510" spans="1:12" s="51" customFormat="1" ht="15" customHeight="1">
      <c r="A510" s="16"/>
      <c r="B510" s="37"/>
      <c r="C510" s="16"/>
      <c r="D510" s="16"/>
      <c r="E510" s="16"/>
      <c r="F510" s="16"/>
      <c r="G510" s="30"/>
      <c r="H510" s="30"/>
      <c r="I510" s="30"/>
      <c r="J510" s="16"/>
      <c r="K510" s="16"/>
      <c r="L510" s="65"/>
    </row>
    <row r="511" spans="1:12" s="53" customFormat="1" ht="15" customHeight="1">
      <c r="A511" s="20"/>
      <c r="B511" s="20" t="s">
        <v>564</v>
      </c>
      <c r="C511" s="159" t="s">
        <v>261</v>
      </c>
      <c r="D511" s="118"/>
      <c r="E511" s="118"/>
      <c r="F511" s="20"/>
      <c r="G511" s="24">
        <f>SUM(G512:G517)</f>
        <v>137912.095849</v>
      </c>
      <c r="H511" s="24">
        <f>SUM(H512:H517)</f>
        <v>135240.53330000001</v>
      </c>
      <c r="I511" s="24">
        <f>SUM(I512:I517)</f>
        <v>36027.043522</v>
      </c>
      <c r="J511" s="20"/>
      <c r="K511" s="20"/>
      <c r="L511" s="74"/>
    </row>
    <row r="512" spans="1:12" s="53" customFormat="1" ht="15" customHeight="1">
      <c r="A512" s="20"/>
      <c r="B512" s="20" t="s">
        <v>270</v>
      </c>
      <c r="C512" s="175"/>
      <c r="D512" s="118"/>
      <c r="E512" s="118"/>
      <c r="F512" s="20"/>
      <c r="G512" s="24">
        <f>G78</f>
        <v>116551.4</v>
      </c>
      <c r="H512" s="24">
        <f>H78</f>
        <v>116551.4</v>
      </c>
      <c r="I512" s="24">
        <f>I78</f>
        <v>18551.400000000001</v>
      </c>
      <c r="J512" s="20"/>
      <c r="K512" s="20"/>
      <c r="L512" s="74"/>
    </row>
    <row r="513" spans="1:12" s="53" customFormat="1" ht="15" customHeight="1">
      <c r="A513" s="20"/>
      <c r="B513" s="20" t="s">
        <v>299</v>
      </c>
      <c r="C513" s="175"/>
      <c r="D513" s="118"/>
      <c r="E513" s="118"/>
      <c r="F513" s="20"/>
      <c r="G513" s="24">
        <f>G79+G469</f>
        <v>7621.8470000000007</v>
      </c>
      <c r="H513" s="24">
        <f>H79+H469</f>
        <v>7300.384</v>
      </c>
      <c r="I513" s="24">
        <f>I79+I469</f>
        <v>6173.7785300000005</v>
      </c>
      <c r="J513" s="20"/>
      <c r="K513" s="20"/>
      <c r="L513" s="74"/>
    </row>
    <row r="514" spans="1:12" s="53" customFormat="1" ht="15" customHeight="1">
      <c r="A514" s="20"/>
      <c r="B514" s="20" t="s">
        <v>500</v>
      </c>
      <c r="C514" s="175"/>
      <c r="D514" s="118"/>
      <c r="E514" s="118"/>
      <c r="F514" s="20"/>
      <c r="G514" s="24">
        <f>G470+G507</f>
        <v>1855.5</v>
      </c>
      <c r="H514" s="24">
        <f>H470+H507</f>
        <v>1842.6</v>
      </c>
      <c r="I514" s="24">
        <f>I470+I507</f>
        <v>1842.6</v>
      </c>
      <c r="J514" s="20"/>
      <c r="K514" s="20"/>
      <c r="L514" s="74"/>
    </row>
    <row r="515" spans="1:12" s="53" customFormat="1" ht="15" customHeight="1">
      <c r="A515" s="20"/>
      <c r="B515" s="20" t="s">
        <v>300</v>
      </c>
      <c r="C515" s="175"/>
      <c r="D515" s="118"/>
      <c r="E515" s="118"/>
      <c r="F515" s="20"/>
      <c r="G515" s="24">
        <f>G80+G471</f>
        <v>11708.607849</v>
      </c>
      <c r="H515" s="24">
        <f>H80+H471</f>
        <v>9407.3256000000001</v>
      </c>
      <c r="I515" s="24">
        <f>I80+I471</f>
        <v>9311.143485999999</v>
      </c>
      <c r="J515" s="20"/>
      <c r="K515" s="20"/>
      <c r="L515" s="74"/>
    </row>
    <row r="516" spans="1:12" s="51" customFormat="1" ht="15" customHeight="1">
      <c r="A516" s="15"/>
      <c r="B516" s="20" t="s">
        <v>502</v>
      </c>
      <c r="C516" s="175"/>
      <c r="D516" s="118"/>
      <c r="E516" s="118"/>
      <c r="F516" s="15"/>
      <c r="G516" s="24">
        <f>G472+G509</f>
        <v>174.74099999999999</v>
      </c>
      <c r="H516" s="24">
        <f>H472+H509</f>
        <v>138.82369999999997</v>
      </c>
      <c r="I516" s="24">
        <f>I472+I509</f>
        <v>130.12150600000001</v>
      </c>
      <c r="J516" s="15"/>
      <c r="K516" s="15"/>
      <c r="L516" s="69"/>
    </row>
    <row r="517" spans="1:12" s="51" customFormat="1" ht="15" customHeight="1">
      <c r="A517" s="15"/>
      <c r="B517" s="20" t="s">
        <v>519</v>
      </c>
      <c r="C517" s="160"/>
      <c r="D517" s="118"/>
      <c r="E517" s="118"/>
      <c r="F517" s="15"/>
      <c r="G517" s="24">
        <v>0</v>
      </c>
      <c r="H517" s="24">
        <v>0</v>
      </c>
      <c r="I517" s="24">
        <f>I473</f>
        <v>18</v>
      </c>
      <c r="J517" s="15"/>
      <c r="K517" s="15"/>
      <c r="L517" s="69"/>
    </row>
    <row r="518" spans="1:12">
      <c r="A518" s="45"/>
      <c r="B518" s="85"/>
      <c r="C518" s="45"/>
      <c r="D518" s="45"/>
      <c r="E518" s="45"/>
      <c r="F518" s="45"/>
      <c r="G518" s="45"/>
      <c r="H518" s="46"/>
      <c r="I518" s="46"/>
      <c r="J518" s="45"/>
      <c r="K518" s="45"/>
    </row>
    <row r="519" spans="1:12">
      <c r="A519" s="55"/>
      <c r="B519" s="86" t="s">
        <v>565</v>
      </c>
      <c r="C519" s="56"/>
      <c r="D519" s="56"/>
      <c r="E519" s="56"/>
      <c r="F519" s="55"/>
      <c r="G519" s="57"/>
      <c r="H519" s="55"/>
      <c r="I519" s="55"/>
      <c r="J519" s="55"/>
      <c r="K519" s="58"/>
    </row>
    <row r="520" spans="1:12">
      <c r="A520" s="55"/>
      <c r="B520" s="86" t="s">
        <v>566</v>
      </c>
      <c r="C520" s="56"/>
      <c r="D520" s="56"/>
      <c r="E520" s="56"/>
      <c r="F520" s="55"/>
      <c r="G520" s="57"/>
      <c r="H520" s="55"/>
      <c r="I520" s="55"/>
      <c r="J520" s="55"/>
      <c r="K520" s="58"/>
    </row>
    <row r="521" spans="1:12">
      <c r="A521" s="59"/>
      <c r="B521" s="86" t="s">
        <v>503</v>
      </c>
      <c r="C521" s="59"/>
      <c r="D521" s="59"/>
      <c r="E521" s="59"/>
      <c r="F521" s="59"/>
      <c r="G521" s="59"/>
      <c r="H521" s="59"/>
      <c r="I521" s="59"/>
      <c r="J521" s="59"/>
      <c r="K521" s="59"/>
    </row>
    <row r="522" spans="1:12">
      <c r="A522" s="55"/>
      <c r="B522" s="86" t="s">
        <v>567</v>
      </c>
      <c r="C522" s="56"/>
      <c r="D522" s="56"/>
      <c r="E522" s="56"/>
      <c r="F522" s="55"/>
      <c r="G522" s="55"/>
      <c r="H522" s="55"/>
      <c r="I522" s="55"/>
      <c r="J522" s="55"/>
      <c r="K522" s="55"/>
    </row>
    <row r="523" spans="1:12">
      <c r="A523" s="59"/>
      <c r="B523" s="86" t="s">
        <v>569</v>
      </c>
      <c r="C523" s="59"/>
      <c r="D523" s="59"/>
      <c r="E523" s="59"/>
      <c r="F523" s="59"/>
      <c r="G523" s="59"/>
      <c r="H523" s="59"/>
      <c r="I523" s="59"/>
      <c r="J523" s="59"/>
      <c r="K523" s="59"/>
    </row>
    <row r="524" spans="1:12">
      <c r="A524" s="59"/>
      <c r="B524" s="86" t="s">
        <v>423</v>
      </c>
      <c r="C524" s="59"/>
      <c r="D524" s="59"/>
      <c r="E524" s="59"/>
      <c r="F524" s="59"/>
      <c r="G524" s="59"/>
      <c r="H524" s="59"/>
      <c r="I524" s="59"/>
      <c r="J524" s="59"/>
      <c r="K524" s="59"/>
    </row>
    <row r="525" spans="1:12">
      <c r="A525" s="59"/>
      <c r="B525" s="86" t="s">
        <v>301</v>
      </c>
      <c r="C525" s="59"/>
      <c r="D525" s="59"/>
      <c r="E525" s="59"/>
      <c r="F525" s="59"/>
      <c r="G525" s="59"/>
      <c r="H525" s="59"/>
      <c r="I525" s="59"/>
      <c r="J525" s="59"/>
      <c r="K525" s="59"/>
    </row>
    <row r="526" spans="1:12">
      <c r="A526" s="59"/>
      <c r="B526" s="86" t="s">
        <v>501</v>
      </c>
      <c r="C526" s="59"/>
      <c r="D526" s="59"/>
      <c r="E526" s="59"/>
      <c r="F526" s="59"/>
      <c r="G526" s="59"/>
      <c r="H526" s="59"/>
      <c r="I526" s="59"/>
      <c r="J526" s="59"/>
      <c r="K526" s="59"/>
    </row>
    <row r="527" spans="1:12">
      <c r="B527" s="86" t="s">
        <v>570</v>
      </c>
    </row>
  </sheetData>
  <mergeCells count="585">
    <mergeCell ref="C511:C517"/>
    <mergeCell ref="B498:K498"/>
    <mergeCell ref="B499:K499"/>
    <mergeCell ref="B501:F501"/>
    <mergeCell ref="G502:I502"/>
    <mergeCell ref="G503:I503"/>
    <mergeCell ref="C506:C509"/>
    <mergeCell ref="B490:B491"/>
    <mergeCell ref="C490:C491"/>
    <mergeCell ref="D490:D491"/>
    <mergeCell ref="F490:F491"/>
    <mergeCell ref="C492:C495"/>
    <mergeCell ref="B497:K497"/>
    <mergeCell ref="B482:F482"/>
    <mergeCell ref="G483:I483"/>
    <mergeCell ref="E484:E491"/>
    <mergeCell ref="A486:A488"/>
    <mergeCell ref="B486:B488"/>
    <mergeCell ref="C486:C488"/>
    <mergeCell ref="D486:D488"/>
    <mergeCell ref="F486:F488"/>
    <mergeCell ref="G489:I489"/>
    <mergeCell ref="A490:A491"/>
    <mergeCell ref="B477:K477"/>
    <mergeCell ref="B478:K478"/>
    <mergeCell ref="A479:A481"/>
    <mergeCell ref="C479:C481"/>
    <mergeCell ref="D479:D481"/>
    <mergeCell ref="E479:E481"/>
    <mergeCell ref="F479:F481"/>
    <mergeCell ref="G463:I463"/>
    <mergeCell ref="G464:I464"/>
    <mergeCell ref="G465:I465"/>
    <mergeCell ref="C468:C473"/>
    <mergeCell ref="B475:K475"/>
    <mergeCell ref="B476:K476"/>
    <mergeCell ref="G454:I454"/>
    <mergeCell ref="B457:K457"/>
    <mergeCell ref="B458:K458"/>
    <mergeCell ref="B459:K459"/>
    <mergeCell ref="B461:F461"/>
    <mergeCell ref="G462:I462"/>
    <mergeCell ref="F443:F444"/>
    <mergeCell ref="C445:C447"/>
    <mergeCell ref="B449:K449"/>
    <mergeCell ref="B450:K450"/>
    <mergeCell ref="B451:K451"/>
    <mergeCell ref="B453:F453"/>
    <mergeCell ref="A440:A441"/>
    <mergeCell ref="B440:B441"/>
    <mergeCell ref="C440:C441"/>
    <mergeCell ref="D440:D441"/>
    <mergeCell ref="F440:F441"/>
    <mergeCell ref="A443:A444"/>
    <mergeCell ref="B443:B444"/>
    <mergeCell ref="C443:C444"/>
    <mergeCell ref="D443:D444"/>
    <mergeCell ref="E443:E444"/>
    <mergeCell ref="A436:A437"/>
    <mergeCell ref="B436:B437"/>
    <mergeCell ref="C436:C437"/>
    <mergeCell ref="D436:D437"/>
    <mergeCell ref="F436:F437"/>
    <mergeCell ref="A438:A439"/>
    <mergeCell ref="B438:B439"/>
    <mergeCell ref="C438:C439"/>
    <mergeCell ref="D438:D439"/>
    <mergeCell ref="F438:F439"/>
    <mergeCell ref="B428:F428"/>
    <mergeCell ref="A429:A431"/>
    <mergeCell ref="C429:C431"/>
    <mergeCell ref="F429:F431"/>
    <mergeCell ref="B430:B431"/>
    <mergeCell ref="A434:A435"/>
    <mergeCell ref="B434:B435"/>
    <mergeCell ref="C434:C435"/>
    <mergeCell ref="D434:D435"/>
    <mergeCell ref="F434:F435"/>
    <mergeCell ref="G417:H417"/>
    <mergeCell ref="C418:C422"/>
    <mergeCell ref="A423:K423"/>
    <mergeCell ref="B424:K424"/>
    <mergeCell ref="B425:K425"/>
    <mergeCell ref="B426:K426"/>
    <mergeCell ref="A414:A415"/>
    <mergeCell ref="B414:B415"/>
    <mergeCell ref="C414:C415"/>
    <mergeCell ref="D414:D415"/>
    <mergeCell ref="F414:F415"/>
    <mergeCell ref="E416:E417"/>
    <mergeCell ref="C390:C394"/>
    <mergeCell ref="B397:K397"/>
    <mergeCell ref="B398:K398"/>
    <mergeCell ref="B401:F401"/>
    <mergeCell ref="E402:E415"/>
    <mergeCell ref="A403:A404"/>
    <mergeCell ref="B403:B404"/>
    <mergeCell ref="C403:C404"/>
    <mergeCell ref="D403:D404"/>
    <mergeCell ref="F403:F404"/>
    <mergeCell ref="A409:A410"/>
    <mergeCell ref="B409:B410"/>
    <mergeCell ref="C409:C410"/>
    <mergeCell ref="D409:D410"/>
    <mergeCell ref="F409:F410"/>
    <mergeCell ref="A412:A413"/>
    <mergeCell ref="B412:B413"/>
    <mergeCell ref="C412:C413"/>
    <mergeCell ref="D412:D413"/>
    <mergeCell ref="F412:F413"/>
    <mergeCell ref="A388:A389"/>
    <mergeCell ref="B388:B389"/>
    <mergeCell ref="C388:C389"/>
    <mergeCell ref="D388:D389"/>
    <mergeCell ref="E388:E389"/>
    <mergeCell ref="F388:F389"/>
    <mergeCell ref="A386:A387"/>
    <mergeCell ref="B386:B387"/>
    <mergeCell ref="C386:C387"/>
    <mergeCell ref="D386:D387"/>
    <mergeCell ref="E386:E387"/>
    <mergeCell ref="F386:F387"/>
    <mergeCell ref="A380:A381"/>
    <mergeCell ref="B380:B381"/>
    <mergeCell ref="C380:C381"/>
    <mergeCell ref="D380:D381"/>
    <mergeCell ref="E380:E381"/>
    <mergeCell ref="F380:F381"/>
    <mergeCell ref="A372:A373"/>
    <mergeCell ref="B372:B373"/>
    <mergeCell ref="C372:C373"/>
    <mergeCell ref="D372:D373"/>
    <mergeCell ref="E372:E373"/>
    <mergeCell ref="F372:F373"/>
    <mergeCell ref="A367:A369"/>
    <mergeCell ref="B367:B369"/>
    <mergeCell ref="C367:C369"/>
    <mergeCell ref="D367:D369"/>
    <mergeCell ref="E367:E369"/>
    <mergeCell ref="F367:F369"/>
    <mergeCell ref="A363:A365"/>
    <mergeCell ref="B363:B365"/>
    <mergeCell ref="C363:C365"/>
    <mergeCell ref="D363:D365"/>
    <mergeCell ref="E363:E365"/>
    <mergeCell ref="F363:F365"/>
    <mergeCell ref="A359:A361"/>
    <mergeCell ref="B359:B361"/>
    <mergeCell ref="C359:C361"/>
    <mergeCell ref="D359:D361"/>
    <mergeCell ref="E359:E361"/>
    <mergeCell ref="F359:F361"/>
    <mergeCell ref="A354:A358"/>
    <mergeCell ref="C354:C358"/>
    <mergeCell ref="D354:D358"/>
    <mergeCell ref="E354:E358"/>
    <mergeCell ref="F354:F358"/>
    <mergeCell ref="B355:B358"/>
    <mergeCell ref="A352:A353"/>
    <mergeCell ref="B352:B353"/>
    <mergeCell ref="C352:C353"/>
    <mergeCell ref="D352:D353"/>
    <mergeCell ref="E352:E353"/>
    <mergeCell ref="F352:F353"/>
    <mergeCell ref="A350:A351"/>
    <mergeCell ref="B350:B351"/>
    <mergeCell ref="C350:C351"/>
    <mergeCell ref="D350:D351"/>
    <mergeCell ref="E350:E351"/>
    <mergeCell ref="F350:F351"/>
    <mergeCell ref="A348:A349"/>
    <mergeCell ref="B348:B349"/>
    <mergeCell ref="C348:C349"/>
    <mergeCell ref="D348:D349"/>
    <mergeCell ref="E348:E349"/>
    <mergeCell ref="F348:F349"/>
    <mergeCell ref="A305:A307"/>
    <mergeCell ref="B305:B307"/>
    <mergeCell ref="C305:C307"/>
    <mergeCell ref="D305:D307"/>
    <mergeCell ref="E305:E307"/>
    <mergeCell ref="F305:F307"/>
    <mergeCell ref="A301:A304"/>
    <mergeCell ref="C301:C304"/>
    <mergeCell ref="D301:D304"/>
    <mergeCell ref="E301:E304"/>
    <mergeCell ref="F301:F304"/>
    <mergeCell ref="B302:B304"/>
    <mergeCell ref="A297:A299"/>
    <mergeCell ref="B297:B299"/>
    <mergeCell ref="C297:C299"/>
    <mergeCell ref="D297:D299"/>
    <mergeCell ref="E297:E299"/>
    <mergeCell ref="F297:F299"/>
    <mergeCell ref="A293:A294"/>
    <mergeCell ref="B293:B294"/>
    <mergeCell ref="C293:C294"/>
    <mergeCell ref="D293:D294"/>
    <mergeCell ref="E293:E294"/>
    <mergeCell ref="F293:F294"/>
    <mergeCell ref="A290:A291"/>
    <mergeCell ref="B290:B291"/>
    <mergeCell ref="C290:C291"/>
    <mergeCell ref="D290:D291"/>
    <mergeCell ref="E290:E291"/>
    <mergeCell ref="F290:F291"/>
    <mergeCell ref="A287:A288"/>
    <mergeCell ref="B287:B288"/>
    <mergeCell ref="C287:C288"/>
    <mergeCell ref="D287:D288"/>
    <mergeCell ref="E287:E288"/>
    <mergeCell ref="F287:F288"/>
    <mergeCell ref="A282:A283"/>
    <mergeCell ref="B282:B283"/>
    <mergeCell ref="C282:C283"/>
    <mergeCell ref="D282:D283"/>
    <mergeCell ref="E282:E283"/>
    <mergeCell ref="F282:F283"/>
    <mergeCell ref="E272:E275"/>
    <mergeCell ref="F272:F275"/>
    <mergeCell ref="B273:B275"/>
    <mergeCell ref="A278:A279"/>
    <mergeCell ref="B278:B279"/>
    <mergeCell ref="C278:C279"/>
    <mergeCell ref="D278:D279"/>
    <mergeCell ref="E278:E279"/>
    <mergeCell ref="F278:F279"/>
    <mergeCell ref="A263:A265"/>
    <mergeCell ref="C263:C265"/>
    <mergeCell ref="B264:B265"/>
    <mergeCell ref="A272:A275"/>
    <mergeCell ref="C272:C275"/>
    <mergeCell ref="D272:D275"/>
    <mergeCell ref="A259:A260"/>
    <mergeCell ref="B259:B260"/>
    <mergeCell ref="C259:C260"/>
    <mergeCell ref="D259:D260"/>
    <mergeCell ref="E259:E260"/>
    <mergeCell ref="F259:F260"/>
    <mergeCell ref="A248:A252"/>
    <mergeCell ref="C248:C252"/>
    <mergeCell ref="F248:F252"/>
    <mergeCell ref="B249:B252"/>
    <mergeCell ref="A254:A256"/>
    <mergeCell ref="C254:C256"/>
    <mergeCell ref="B255:B256"/>
    <mergeCell ref="A242:A243"/>
    <mergeCell ref="B242:B243"/>
    <mergeCell ref="C242:C243"/>
    <mergeCell ref="D242:D243"/>
    <mergeCell ref="E242:E243"/>
    <mergeCell ref="F242:F243"/>
    <mergeCell ref="A240:A241"/>
    <mergeCell ref="B240:B241"/>
    <mergeCell ref="C240:C241"/>
    <mergeCell ref="D240:D241"/>
    <mergeCell ref="E240:E241"/>
    <mergeCell ref="F240:F241"/>
    <mergeCell ref="A238:A239"/>
    <mergeCell ref="B238:B239"/>
    <mergeCell ref="C238:C239"/>
    <mergeCell ref="D238:D239"/>
    <mergeCell ref="E238:E239"/>
    <mergeCell ref="F238:F239"/>
    <mergeCell ref="A236:A237"/>
    <mergeCell ref="B236:B237"/>
    <mergeCell ref="C236:C237"/>
    <mergeCell ref="D236:D237"/>
    <mergeCell ref="E236:E237"/>
    <mergeCell ref="F236:F237"/>
    <mergeCell ref="A226:A227"/>
    <mergeCell ref="B226:B227"/>
    <mergeCell ref="C226:C227"/>
    <mergeCell ref="D226:D227"/>
    <mergeCell ref="E226:E227"/>
    <mergeCell ref="F226:F227"/>
    <mergeCell ref="A224:A225"/>
    <mergeCell ref="B224:B225"/>
    <mergeCell ref="C224:C225"/>
    <mergeCell ref="D224:D225"/>
    <mergeCell ref="E224:E225"/>
    <mergeCell ref="F224:F225"/>
    <mergeCell ref="A222:A223"/>
    <mergeCell ref="B222:B223"/>
    <mergeCell ref="C222:C223"/>
    <mergeCell ref="D222:D223"/>
    <mergeCell ref="E222:E223"/>
    <mergeCell ref="F222:F223"/>
    <mergeCell ref="A216:A217"/>
    <mergeCell ref="B216:B217"/>
    <mergeCell ref="C216:C217"/>
    <mergeCell ref="D216:D217"/>
    <mergeCell ref="E216:E217"/>
    <mergeCell ref="F216:F217"/>
    <mergeCell ref="A213:A214"/>
    <mergeCell ref="B213:B214"/>
    <mergeCell ref="C213:C214"/>
    <mergeCell ref="D213:D214"/>
    <mergeCell ref="E213:E214"/>
    <mergeCell ref="F213:F214"/>
    <mergeCell ref="A211:A212"/>
    <mergeCell ref="B211:B212"/>
    <mergeCell ref="C211:C212"/>
    <mergeCell ref="D211:D212"/>
    <mergeCell ref="E211:E212"/>
    <mergeCell ref="F211:F212"/>
    <mergeCell ref="A204:A205"/>
    <mergeCell ref="B204:B205"/>
    <mergeCell ref="C204:C205"/>
    <mergeCell ref="D204:D205"/>
    <mergeCell ref="E204:E205"/>
    <mergeCell ref="F204:F205"/>
    <mergeCell ref="A202:A203"/>
    <mergeCell ref="B202:B203"/>
    <mergeCell ref="C202:C203"/>
    <mergeCell ref="D202:D203"/>
    <mergeCell ref="E202:E203"/>
    <mergeCell ref="F202:F203"/>
    <mergeCell ref="A200:A201"/>
    <mergeCell ref="B200:B201"/>
    <mergeCell ref="C200:C201"/>
    <mergeCell ref="D200:D201"/>
    <mergeCell ref="E200:E201"/>
    <mergeCell ref="F200:F201"/>
    <mergeCell ref="A195:A199"/>
    <mergeCell ref="C195:C199"/>
    <mergeCell ref="D195:D199"/>
    <mergeCell ref="E195:E199"/>
    <mergeCell ref="F195:F199"/>
    <mergeCell ref="B196:B199"/>
    <mergeCell ref="A189:A190"/>
    <mergeCell ref="B189:B190"/>
    <mergeCell ref="C189:C190"/>
    <mergeCell ref="D189:D190"/>
    <mergeCell ref="E189:E190"/>
    <mergeCell ref="F189:F190"/>
    <mergeCell ref="A184:A185"/>
    <mergeCell ref="B184:B185"/>
    <mergeCell ref="C184:C185"/>
    <mergeCell ref="D184:D185"/>
    <mergeCell ref="E184:E185"/>
    <mergeCell ref="F184:F185"/>
    <mergeCell ref="A182:A183"/>
    <mergeCell ref="B182:B183"/>
    <mergeCell ref="C182:C183"/>
    <mergeCell ref="D182:D183"/>
    <mergeCell ref="E182:E183"/>
    <mergeCell ref="F182:F183"/>
    <mergeCell ref="A179:A180"/>
    <mergeCell ref="B179:B180"/>
    <mergeCell ref="C179:C180"/>
    <mergeCell ref="D179:D180"/>
    <mergeCell ref="E179:E180"/>
    <mergeCell ref="F179:F180"/>
    <mergeCell ref="A177:A178"/>
    <mergeCell ref="B177:B178"/>
    <mergeCell ref="C177:C178"/>
    <mergeCell ref="D177:D178"/>
    <mergeCell ref="E177:E178"/>
    <mergeCell ref="F177:F178"/>
    <mergeCell ref="A175:A176"/>
    <mergeCell ref="B175:B176"/>
    <mergeCell ref="C175:C176"/>
    <mergeCell ref="D175:D176"/>
    <mergeCell ref="E175:E176"/>
    <mergeCell ref="F175:F176"/>
    <mergeCell ref="A173:A174"/>
    <mergeCell ref="B173:B174"/>
    <mergeCell ref="C173:C174"/>
    <mergeCell ref="D173:D174"/>
    <mergeCell ref="E173:E174"/>
    <mergeCell ref="F173:F174"/>
    <mergeCell ref="A170:A171"/>
    <mergeCell ref="B170:B171"/>
    <mergeCell ref="C170:C171"/>
    <mergeCell ref="D170:D171"/>
    <mergeCell ref="E170:E171"/>
    <mergeCell ref="F170:F171"/>
    <mergeCell ref="A168:A169"/>
    <mergeCell ref="B168:B169"/>
    <mergeCell ref="C168:C169"/>
    <mergeCell ref="D168:D169"/>
    <mergeCell ref="E168:E169"/>
    <mergeCell ref="F168:F169"/>
    <mergeCell ref="A166:A167"/>
    <mergeCell ref="B166:B167"/>
    <mergeCell ref="C166:C167"/>
    <mergeCell ref="D166:D167"/>
    <mergeCell ref="E166:E167"/>
    <mergeCell ref="F166:F167"/>
    <mergeCell ref="A164:A165"/>
    <mergeCell ref="B164:B165"/>
    <mergeCell ref="C164:C165"/>
    <mergeCell ref="D164:D165"/>
    <mergeCell ref="E164:E165"/>
    <mergeCell ref="F164:F165"/>
    <mergeCell ref="A162:A163"/>
    <mergeCell ref="B162:B163"/>
    <mergeCell ref="C162:C163"/>
    <mergeCell ref="D162:D163"/>
    <mergeCell ref="E162:E163"/>
    <mergeCell ref="F162:F163"/>
    <mergeCell ref="A160:A161"/>
    <mergeCell ref="B160:B161"/>
    <mergeCell ref="C160:C161"/>
    <mergeCell ref="D160:D161"/>
    <mergeCell ref="E160:E161"/>
    <mergeCell ref="F160:F161"/>
    <mergeCell ref="A158:A159"/>
    <mergeCell ref="B158:B159"/>
    <mergeCell ref="C158:C159"/>
    <mergeCell ref="D158:D159"/>
    <mergeCell ref="E158:E159"/>
    <mergeCell ref="F158:F159"/>
    <mergeCell ref="A156:A157"/>
    <mergeCell ref="B156:B157"/>
    <mergeCell ref="C156:C157"/>
    <mergeCell ref="D156:D157"/>
    <mergeCell ref="E156:E157"/>
    <mergeCell ref="F156:F157"/>
    <mergeCell ref="A154:A155"/>
    <mergeCell ref="B154:B155"/>
    <mergeCell ref="C154:C155"/>
    <mergeCell ref="D154:D155"/>
    <mergeCell ref="E154:E155"/>
    <mergeCell ref="F154:F155"/>
    <mergeCell ref="A152:A153"/>
    <mergeCell ref="B152:B153"/>
    <mergeCell ref="C152:C153"/>
    <mergeCell ref="D152:D153"/>
    <mergeCell ref="E152:E153"/>
    <mergeCell ref="F152:F153"/>
    <mergeCell ref="A150:A151"/>
    <mergeCell ref="B150:B151"/>
    <mergeCell ref="C150:C151"/>
    <mergeCell ref="D150:D151"/>
    <mergeCell ref="E150:E151"/>
    <mergeCell ref="F150:F151"/>
    <mergeCell ref="A148:A149"/>
    <mergeCell ref="B148:B149"/>
    <mergeCell ref="C148:C149"/>
    <mergeCell ref="D148:D149"/>
    <mergeCell ref="E148:E149"/>
    <mergeCell ref="F148:F149"/>
    <mergeCell ref="A146:A147"/>
    <mergeCell ref="B146:B147"/>
    <mergeCell ref="C146:C147"/>
    <mergeCell ref="D146:D147"/>
    <mergeCell ref="E146:E147"/>
    <mergeCell ref="F146:F147"/>
    <mergeCell ref="A144:A145"/>
    <mergeCell ref="B144:B145"/>
    <mergeCell ref="C144:C145"/>
    <mergeCell ref="D144:D145"/>
    <mergeCell ref="E144:E145"/>
    <mergeCell ref="F144:F145"/>
    <mergeCell ref="A142:A143"/>
    <mergeCell ref="B142:B143"/>
    <mergeCell ref="C142:C143"/>
    <mergeCell ref="D142:D143"/>
    <mergeCell ref="E142:E143"/>
    <mergeCell ref="F142:F143"/>
    <mergeCell ref="A139:A141"/>
    <mergeCell ref="B139:B141"/>
    <mergeCell ref="C139:C141"/>
    <mergeCell ref="D139:D141"/>
    <mergeCell ref="E139:E141"/>
    <mergeCell ref="F139:F141"/>
    <mergeCell ref="A136:A138"/>
    <mergeCell ref="B136:B138"/>
    <mergeCell ref="C136:C138"/>
    <mergeCell ref="D136:D138"/>
    <mergeCell ref="E136:E138"/>
    <mergeCell ref="F136:F138"/>
    <mergeCell ref="A133:A135"/>
    <mergeCell ref="B133:B135"/>
    <mergeCell ref="C133:C135"/>
    <mergeCell ref="D133:D135"/>
    <mergeCell ref="E133:E135"/>
    <mergeCell ref="F133:F135"/>
    <mergeCell ref="A119:A122"/>
    <mergeCell ref="C119:C122"/>
    <mergeCell ref="F119:F121"/>
    <mergeCell ref="B120:B122"/>
    <mergeCell ref="A128:A132"/>
    <mergeCell ref="C128:C132"/>
    <mergeCell ref="F128:F132"/>
    <mergeCell ref="B129:B132"/>
    <mergeCell ref="A116:A118"/>
    <mergeCell ref="B116:B118"/>
    <mergeCell ref="C116:C118"/>
    <mergeCell ref="D116:D118"/>
    <mergeCell ref="E116:E118"/>
    <mergeCell ref="F116:F118"/>
    <mergeCell ref="A113:A115"/>
    <mergeCell ref="B113:B115"/>
    <mergeCell ref="C113:C115"/>
    <mergeCell ref="D113:D115"/>
    <mergeCell ref="E113:E115"/>
    <mergeCell ref="F113:F115"/>
    <mergeCell ref="A110:A112"/>
    <mergeCell ref="B110:B112"/>
    <mergeCell ref="C110:C112"/>
    <mergeCell ref="D110:D112"/>
    <mergeCell ref="E110:E112"/>
    <mergeCell ref="F110:F112"/>
    <mergeCell ref="A106:A108"/>
    <mergeCell ref="B106:B108"/>
    <mergeCell ref="C106:C108"/>
    <mergeCell ref="D106:D108"/>
    <mergeCell ref="E106:E108"/>
    <mergeCell ref="F106:F108"/>
    <mergeCell ref="A101:A105"/>
    <mergeCell ref="C101:C105"/>
    <mergeCell ref="D101:D105"/>
    <mergeCell ref="E101:E105"/>
    <mergeCell ref="F101:F105"/>
    <mergeCell ref="B102:B105"/>
    <mergeCell ref="A98:A100"/>
    <mergeCell ref="B98:B100"/>
    <mergeCell ref="C98:C100"/>
    <mergeCell ref="D98:D100"/>
    <mergeCell ref="E98:E100"/>
    <mergeCell ref="F98:F100"/>
    <mergeCell ref="A94:A97"/>
    <mergeCell ref="C94:C97"/>
    <mergeCell ref="D94:D97"/>
    <mergeCell ref="E94:E97"/>
    <mergeCell ref="F94:F97"/>
    <mergeCell ref="B95:B97"/>
    <mergeCell ref="A81:K81"/>
    <mergeCell ref="B85:K85"/>
    <mergeCell ref="B87:F87"/>
    <mergeCell ref="A88:A92"/>
    <mergeCell ref="C88:C92"/>
    <mergeCell ref="F88:F92"/>
    <mergeCell ref="B89:B92"/>
    <mergeCell ref="C60:C63"/>
    <mergeCell ref="A64:K64"/>
    <mergeCell ref="B67:K67"/>
    <mergeCell ref="B70:F70"/>
    <mergeCell ref="C74:C75"/>
    <mergeCell ref="C77:C80"/>
    <mergeCell ref="F56:F57"/>
    <mergeCell ref="A58:A59"/>
    <mergeCell ref="B58:B59"/>
    <mergeCell ref="C58:C59"/>
    <mergeCell ref="D58:D59"/>
    <mergeCell ref="F58:F59"/>
    <mergeCell ref="A54:A55"/>
    <mergeCell ref="B54:B55"/>
    <mergeCell ref="C54:C55"/>
    <mergeCell ref="D54:D55"/>
    <mergeCell ref="E54:E59"/>
    <mergeCell ref="F54:F55"/>
    <mergeCell ref="A56:A57"/>
    <mergeCell ref="B56:B57"/>
    <mergeCell ref="C56:C57"/>
    <mergeCell ref="D56:D57"/>
    <mergeCell ref="A33:K33"/>
    <mergeCell ref="B36:K36"/>
    <mergeCell ref="B38:F38"/>
    <mergeCell ref="G39:I39"/>
    <mergeCell ref="G40:I40"/>
    <mergeCell ref="A50:A52"/>
    <mergeCell ref="C50:C52"/>
    <mergeCell ref="F50:F52"/>
    <mergeCell ref="B51:B52"/>
    <mergeCell ref="L18:L19"/>
    <mergeCell ref="B24:K24"/>
    <mergeCell ref="C31:C32"/>
    <mergeCell ref="A18:A19"/>
    <mergeCell ref="B18:B19"/>
    <mergeCell ref="C18:C19"/>
    <mergeCell ref="D18:D19"/>
    <mergeCell ref="E18:E19"/>
    <mergeCell ref="F18:F19"/>
    <mergeCell ref="J5:K5"/>
    <mergeCell ref="J6:K6"/>
    <mergeCell ref="A8:K8"/>
    <mergeCell ref="A9:K9"/>
    <mergeCell ref="B12:I12"/>
    <mergeCell ref="G18:I18"/>
    <mergeCell ref="J18:J19"/>
    <mergeCell ref="K18:K19"/>
  </mergeCells>
  <pageMargins left="0.39370078740157483" right="0.39370078740157483" top="0.78740157480314965" bottom="0.59055118110236227" header="0" footer="0"/>
  <pageSetup paperSize="9" scale="68" firstPageNumber="2" fitToHeight="73" orientation="landscape" useFirstPageNumber="1" verticalDpi="180" r:id="rId1"/>
</worksheet>
</file>

<file path=xl/worksheets/sheet2.xml><?xml version="1.0" encoding="utf-8"?>
<worksheet xmlns="http://schemas.openxmlformats.org/spreadsheetml/2006/main" xmlns:r="http://schemas.openxmlformats.org/officeDocument/2006/relationships">
  <dimension ref="A1:Y1003"/>
  <sheetViews>
    <sheetView view="pageBreakPreview" zoomScale="120" zoomScaleSheetLayoutView="120" workbookViewId="0">
      <selection activeCell="C10" sqref="C10"/>
    </sheetView>
  </sheetViews>
  <sheetFormatPr defaultColWidth="14.42578125" defaultRowHeight="15" customHeight="1"/>
  <cols>
    <col min="1" max="1" width="4.7109375" style="10" customWidth="1"/>
    <col min="2" max="2" width="25.42578125" style="10" customWidth="1"/>
    <col min="3" max="5" width="12.85546875" style="10" bestFit="1" customWidth="1"/>
    <col min="6" max="6" width="31.28515625" style="10" customWidth="1"/>
    <col min="7" max="25" width="8.85546875" style="10" customWidth="1"/>
    <col min="26" max="16384" width="14.42578125" style="10"/>
  </cols>
  <sheetData>
    <row r="1" spans="1:25">
      <c r="A1" s="136"/>
      <c r="B1" s="136"/>
      <c r="C1" s="136"/>
      <c r="D1" s="136"/>
      <c r="E1" s="136"/>
      <c r="F1" s="136"/>
      <c r="G1" s="9"/>
      <c r="H1" s="9"/>
      <c r="I1" s="9"/>
      <c r="J1" s="9"/>
      <c r="K1" s="9"/>
      <c r="L1" s="9"/>
      <c r="M1" s="9"/>
      <c r="N1" s="9"/>
      <c r="O1" s="9"/>
      <c r="P1" s="9"/>
      <c r="Q1" s="9"/>
      <c r="R1" s="9"/>
      <c r="S1" s="9"/>
      <c r="T1" s="9"/>
      <c r="U1" s="9"/>
      <c r="V1" s="9"/>
      <c r="W1" s="9"/>
      <c r="X1" s="9"/>
      <c r="Y1" s="9"/>
    </row>
    <row r="2" spans="1:25">
      <c r="A2" s="208" t="s">
        <v>620</v>
      </c>
      <c r="B2" s="152"/>
      <c r="C2" s="152"/>
      <c r="D2" s="152"/>
      <c r="E2" s="152"/>
      <c r="F2" s="152"/>
      <c r="G2" s="9"/>
      <c r="H2" s="9"/>
      <c r="I2" s="9"/>
      <c r="J2" s="9"/>
      <c r="K2" s="9"/>
      <c r="L2" s="9"/>
      <c r="M2" s="9"/>
      <c r="N2" s="9"/>
      <c r="O2" s="9"/>
      <c r="P2" s="9"/>
      <c r="Q2" s="9"/>
      <c r="R2" s="9"/>
      <c r="S2" s="9"/>
      <c r="T2" s="9"/>
      <c r="U2" s="9"/>
      <c r="V2" s="9"/>
      <c r="W2" s="9"/>
      <c r="X2" s="9"/>
      <c r="Y2" s="9"/>
    </row>
    <row r="3" spans="1:25">
      <c r="A3" s="136"/>
      <c r="B3" s="136"/>
      <c r="C3" s="136"/>
      <c r="D3" s="136"/>
      <c r="E3" s="136"/>
      <c r="F3" s="136"/>
      <c r="G3" s="9"/>
      <c r="H3" s="9"/>
      <c r="I3" s="9"/>
      <c r="J3" s="9"/>
      <c r="K3" s="9"/>
      <c r="L3" s="9"/>
      <c r="M3" s="9"/>
      <c r="N3" s="9"/>
      <c r="O3" s="9"/>
      <c r="P3" s="9"/>
      <c r="Q3" s="9"/>
      <c r="R3" s="9"/>
      <c r="S3" s="9"/>
      <c r="T3" s="9"/>
      <c r="U3" s="9"/>
      <c r="V3" s="9"/>
      <c r="W3" s="9"/>
      <c r="X3" s="9"/>
      <c r="Y3" s="9"/>
    </row>
    <row r="4" spans="1:25">
      <c r="A4" s="136"/>
      <c r="B4" s="136"/>
      <c r="C4" s="136"/>
      <c r="D4" s="136"/>
      <c r="E4" s="136"/>
      <c r="F4" s="137" t="s">
        <v>621</v>
      </c>
      <c r="G4" s="9"/>
      <c r="H4" s="9"/>
      <c r="I4" s="9"/>
      <c r="J4" s="9"/>
      <c r="K4" s="9"/>
      <c r="L4" s="9"/>
      <c r="M4" s="9"/>
      <c r="N4" s="9"/>
      <c r="O4" s="9"/>
      <c r="P4" s="9"/>
      <c r="Q4" s="9"/>
      <c r="R4" s="9"/>
      <c r="S4" s="9"/>
      <c r="T4" s="9"/>
      <c r="U4" s="9"/>
      <c r="V4" s="9"/>
      <c r="W4" s="9"/>
      <c r="X4" s="9"/>
      <c r="Y4" s="9"/>
    </row>
    <row r="5" spans="1:25" ht="47.25">
      <c r="A5" s="131"/>
      <c r="B5" s="131" t="s">
        <v>622</v>
      </c>
      <c r="C5" s="138" t="s">
        <v>623</v>
      </c>
      <c r="D5" s="138" t="s">
        <v>624</v>
      </c>
      <c r="E5" s="138" t="s">
        <v>625</v>
      </c>
      <c r="F5" s="131" t="s">
        <v>626</v>
      </c>
      <c r="G5" s="88"/>
      <c r="H5" s="88"/>
      <c r="I5" s="88"/>
      <c r="J5" s="88"/>
      <c r="K5" s="88"/>
      <c r="L5" s="88"/>
      <c r="M5" s="88"/>
      <c r="N5" s="88"/>
      <c r="O5" s="88"/>
      <c r="P5" s="88"/>
      <c r="Q5" s="88"/>
      <c r="R5" s="88"/>
      <c r="S5" s="88"/>
      <c r="T5" s="88"/>
      <c r="U5" s="88"/>
      <c r="V5" s="88"/>
      <c r="W5" s="88"/>
      <c r="X5" s="88"/>
      <c r="Y5" s="88"/>
    </row>
    <row r="6" spans="1:25" s="107" customFormat="1" ht="30">
      <c r="A6" s="132">
        <v>1</v>
      </c>
      <c r="B6" s="133" t="s">
        <v>299</v>
      </c>
      <c r="C6" s="139">
        <v>7621.8470000000007</v>
      </c>
      <c r="D6" s="139">
        <v>7300.384</v>
      </c>
      <c r="E6" s="139">
        <v>6173.7785300000005</v>
      </c>
      <c r="F6" s="140" t="s">
        <v>632</v>
      </c>
      <c r="G6" s="88"/>
      <c r="H6" s="88"/>
      <c r="I6" s="88"/>
      <c r="J6" s="88"/>
      <c r="K6" s="88"/>
      <c r="L6" s="88"/>
      <c r="M6" s="88"/>
      <c r="N6" s="88"/>
      <c r="O6" s="88"/>
      <c r="P6" s="88"/>
      <c r="Q6" s="88"/>
      <c r="R6" s="88"/>
      <c r="S6" s="88"/>
      <c r="T6" s="88"/>
      <c r="U6" s="88"/>
      <c r="V6" s="88"/>
      <c r="W6" s="88"/>
      <c r="X6" s="88"/>
      <c r="Y6" s="88"/>
    </row>
    <row r="7" spans="1:25">
      <c r="A7" s="134">
        <v>2</v>
      </c>
      <c r="B7" s="133" t="s">
        <v>500</v>
      </c>
      <c r="C7" s="139">
        <v>1855.5</v>
      </c>
      <c r="D7" s="139">
        <v>1842.6</v>
      </c>
      <c r="E7" s="139">
        <v>1842.6</v>
      </c>
      <c r="F7" s="140"/>
      <c r="G7" s="9"/>
      <c r="H7" s="9"/>
      <c r="I7" s="9"/>
      <c r="J7" s="9"/>
      <c r="K7" s="9"/>
      <c r="L7" s="9"/>
      <c r="M7" s="9"/>
      <c r="N7" s="9"/>
      <c r="O7" s="9"/>
      <c r="P7" s="9"/>
      <c r="Q7" s="9"/>
      <c r="R7" s="9"/>
      <c r="S7" s="9"/>
      <c r="T7" s="9"/>
      <c r="U7" s="9"/>
      <c r="V7" s="9"/>
      <c r="W7" s="9"/>
      <c r="X7" s="9"/>
      <c r="Y7" s="9"/>
    </row>
    <row r="8" spans="1:25" s="107" customFormat="1">
      <c r="A8" s="134">
        <v>3</v>
      </c>
      <c r="B8" s="133" t="s">
        <v>300</v>
      </c>
      <c r="C8" s="139">
        <v>11708.607849</v>
      </c>
      <c r="D8" s="139">
        <v>9407.3256000000001</v>
      </c>
      <c r="E8" s="139">
        <v>9311.143485999999</v>
      </c>
      <c r="F8" s="140"/>
      <c r="G8" s="9"/>
      <c r="H8" s="9"/>
      <c r="I8" s="9"/>
      <c r="J8" s="9"/>
      <c r="K8" s="9"/>
      <c r="L8" s="9"/>
      <c r="M8" s="9"/>
      <c r="N8" s="9"/>
      <c r="O8" s="9"/>
      <c r="P8" s="9"/>
      <c r="Q8" s="9"/>
      <c r="R8" s="9"/>
      <c r="S8" s="9"/>
      <c r="T8" s="9"/>
      <c r="U8" s="9"/>
      <c r="V8" s="9"/>
      <c r="W8" s="9"/>
      <c r="X8" s="9"/>
      <c r="Y8" s="9"/>
    </row>
    <row r="9" spans="1:25" ht="15.75">
      <c r="A9" s="134">
        <v>4</v>
      </c>
      <c r="B9" s="133" t="s">
        <v>502</v>
      </c>
      <c r="C9" s="139">
        <v>174.74099999999999</v>
      </c>
      <c r="D9" s="139">
        <v>138.82369999999997</v>
      </c>
      <c r="E9" s="139">
        <v>130.12150600000001</v>
      </c>
      <c r="F9" s="141"/>
      <c r="G9" s="9"/>
      <c r="H9" s="9"/>
      <c r="I9" s="9"/>
      <c r="J9" s="9"/>
      <c r="K9" s="9"/>
      <c r="L9" s="9"/>
      <c r="M9" s="9"/>
      <c r="N9" s="9"/>
      <c r="O9" s="9"/>
      <c r="P9" s="9"/>
      <c r="Q9" s="9"/>
      <c r="R9" s="9"/>
      <c r="S9" s="9"/>
      <c r="T9" s="9"/>
      <c r="U9" s="9"/>
      <c r="V9" s="9"/>
      <c r="W9" s="9"/>
      <c r="X9" s="9"/>
      <c r="Y9" s="9"/>
    </row>
    <row r="10" spans="1:25" s="107" customFormat="1" ht="30">
      <c r="A10" s="134">
        <v>5</v>
      </c>
      <c r="B10" s="143" t="s">
        <v>627</v>
      </c>
      <c r="C10" s="139">
        <v>116551.4</v>
      </c>
      <c r="D10" s="139">
        <v>116551.4</v>
      </c>
      <c r="E10" s="139">
        <v>18551.400000000001</v>
      </c>
      <c r="F10" s="143" t="s">
        <v>633</v>
      </c>
      <c r="G10" s="9"/>
      <c r="H10" s="9"/>
      <c r="I10" s="9"/>
      <c r="J10" s="9"/>
      <c r="K10" s="9"/>
      <c r="L10" s="9"/>
      <c r="M10" s="9"/>
      <c r="N10" s="9"/>
      <c r="O10" s="9"/>
      <c r="P10" s="9"/>
      <c r="Q10" s="9"/>
      <c r="R10" s="9"/>
      <c r="S10" s="9"/>
      <c r="T10" s="9"/>
      <c r="U10" s="9"/>
      <c r="V10" s="9"/>
      <c r="W10" s="9"/>
      <c r="X10" s="9"/>
      <c r="Y10" s="9"/>
    </row>
    <row r="11" spans="1:25">
      <c r="A11" s="134">
        <v>5</v>
      </c>
      <c r="B11" s="133" t="s">
        <v>519</v>
      </c>
      <c r="C11" s="139">
        <v>0</v>
      </c>
      <c r="D11" s="139">
        <v>0</v>
      </c>
      <c r="E11" s="139">
        <v>18</v>
      </c>
      <c r="F11" s="143"/>
      <c r="G11" s="9"/>
      <c r="H11" s="9"/>
      <c r="I11" s="9"/>
      <c r="J11" s="9"/>
      <c r="K11" s="9"/>
      <c r="L11" s="9"/>
      <c r="M11" s="9"/>
      <c r="N11" s="9"/>
      <c r="O11" s="9"/>
      <c r="P11" s="9"/>
      <c r="Q11" s="9"/>
      <c r="R11" s="9"/>
      <c r="S11" s="9"/>
      <c r="T11" s="9"/>
      <c r="U11" s="9"/>
      <c r="V11" s="9"/>
      <c r="W11" s="9"/>
      <c r="X11" s="9"/>
      <c r="Y11" s="9"/>
    </row>
    <row r="12" spans="1:25">
      <c r="A12" s="135"/>
      <c r="B12" s="135" t="s">
        <v>628</v>
      </c>
      <c r="C12" s="142">
        <v>137912.095849</v>
      </c>
      <c r="D12" s="142">
        <v>135240.53330000001</v>
      </c>
      <c r="E12" s="142">
        <v>36027.043522</v>
      </c>
      <c r="F12" s="135"/>
      <c r="G12" s="89"/>
      <c r="H12" s="89"/>
      <c r="I12" s="89"/>
      <c r="J12" s="89"/>
      <c r="K12" s="89"/>
      <c r="L12" s="89"/>
      <c r="M12" s="89"/>
      <c r="N12" s="89"/>
      <c r="O12" s="89"/>
      <c r="P12" s="89"/>
      <c r="Q12" s="89"/>
      <c r="R12" s="89"/>
      <c r="S12" s="89"/>
      <c r="T12" s="89"/>
      <c r="U12" s="89"/>
      <c r="V12" s="89"/>
      <c r="W12" s="89"/>
      <c r="X12" s="89"/>
      <c r="Y12" s="89"/>
    </row>
    <row r="13" spans="1:25">
      <c r="A13" s="9"/>
      <c r="B13" s="9"/>
      <c r="C13" s="9"/>
      <c r="D13" s="9"/>
      <c r="E13" s="9"/>
      <c r="F13" s="9"/>
      <c r="G13" s="9"/>
      <c r="H13" s="9"/>
      <c r="I13" s="9"/>
      <c r="J13" s="9"/>
      <c r="K13" s="9"/>
      <c r="L13" s="9"/>
      <c r="M13" s="9"/>
      <c r="N13" s="9"/>
      <c r="O13" s="9"/>
      <c r="P13" s="9"/>
      <c r="Q13" s="9"/>
      <c r="R13" s="9"/>
      <c r="S13" s="9"/>
      <c r="T13" s="9"/>
      <c r="U13" s="9"/>
      <c r="V13" s="9"/>
      <c r="W13" s="9"/>
      <c r="X13" s="9"/>
      <c r="Y13" s="9"/>
    </row>
    <row r="14" spans="1:25">
      <c r="A14" s="9"/>
      <c r="B14" s="9"/>
      <c r="C14" s="9"/>
      <c r="D14" s="9"/>
      <c r="E14" s="9"/>
      <c r="F14" s="9"/>
      <c r="G14" s="9"/>
      <c r="H14" s="9"/>
      <c r="I14" s="9"/>
      <c r="J14" s="9"/>
      <c r="K14" s="9"/>
      <c r="L14" s="9"/>
      <c r="M14" s="9"/>
      <c r="N14" s="9"/>
      <c r="O14" s="9"/>
      <c r="P14" s="9"/>
      <c r="Q14" s="9"/>
      <c r="R14" s="9"/>
      <c r="S14" s="9"/>
      <c r="T14" s="9"/>
      <c r="U14" s="9"/>
      <c r="V14" s="9"/>
      <c r="W14" s="9"/>
      <c r="X14" s="9"/>
      <c r="Y14" s="9"/>
    </row>
    <row r="15" spans="1:25">
      <c r="A15" s="9"/>
      <c r="B15" s="9"/>
      <c r="C15" s="9"/>
      <c r="D15" s="9"/>
      <c r="E15" s="9"/>
      <c r="F15" s="9"/>
      <c r="G15" s="9"/>
      <c r="H15" s="9"/>
      <c r="I15" s="9"/>
      <c r="J15" s="9"/>
      <c r="K15" s="9"/>
      <c r="L15" s="9"/>
      <c r="M15" s="9"/>
      <c r="N15" s="9"/>
      <c r="O15" s="9"/>
      <c r="P15" s="9"/>
      <c r="Q15" s="9"/>
      <c r="R15" s="9"/>
      <c r="S15" s="9"/>
      <c r="T15" s="9"/>
      <c r="U15" s="9"/>
      <c r="V15" s="9"/>
      <c r="W15" s="9"/>
      <c r="X15" s="9"/>
      <c r="Y15" s="9"/>
    </row>
    <row r="16" spans="1:25">
      <c r="A16" s="9"/>
      <c r="B16" s="9"/>
      <c r="C16" s="9"/>
      <c r="D16" s="9"/>
      <c r="E16" s="9"/>
      <c r="F16" s="9"/>
      <c r="G16" s="9"/>
      <c r="H16" s="9"/>
      <c r="I16" s="9"/>
      <c r="J16" s="9"/>
      <c r="K16" s="9"/>
      <c r="L16" s="9"/>
      <c r="M16" s="9"/>
      <c r="N16" s="9"/>
      <c r="O16" s="9"/>
      <c r="P16" s="9"/>
      <c r="Q16" s="9"/>
      <c r="R16" s="9"/>
      <c r="S16" s="9"/>
      <c r="T16" s="9"/>
      <c r="U16" s="9"/>
      <c r="V16" s="9"/>
      <c r="W16" s="9"/>
      <c r="X16" s="9"/>
      <c r="Y16" s="9"/>
    </row>
    <row r="17" spans="1:25">
      <c r="A17" s="9"/>
      <c r="B17" s="9"/>
      <c r="C17" s="9"/>
      <c r="D17" s="9"/>
      <c r="E17" s="9"/>
      <c r="F17" s="9"/>
      <c r="G17" s="9"/>
      <c r="H17" s="9"/>
      <c r="I17" s="9"/>
      <c r="J17" s="9"/>
      <c r="K17" s="9"/>
      <c r="L17" s="9"/>
      <c r="M17" s="9"/>
      <c r="N17" s="9"/>
      <c r="O17" s="9"/>
      <c r="P17" s="9"/>
      <c r="Q17" s="9"/>
      <c r="R17" s="9"/>
      <c r="S17" s="9"/>
      <c r="T17" s="9"/>
      <c r="U17" s="9"/>
      <c r="V17" s="9"/>
      <c r="W17" s="9"/>
      <c r="X17" s="9"/>
      <c r="Y17" s="9"/>
    </row>
    <row r="18" spans="1:25">
      <c r="A18" s="9"/>
      <c r="B18" s="9"/>
      <c r="C18" s="9"/>
      <c r="D18" s="9"/>
      <c r="E18" s="9"/>
      <c r="F18" s="9"/>
      <c r="G18" s="9"/>
      <c r="H18" s="9"/>
      <c r="I18" s="9"/>
      <c r="J18" s="9"/>
      <c r="K18" s="9"/>
      <c r="L18" s="9"/>
      <c r="M18" s="9"/>
      <c r="N18" s="9"/>
      <c r="O18" s="9"/>
      <c r="P18" s="9"/>
      <c r="Q18" s="9"/>
      <c r="R18" s="9"/>
      <c r="S18" s="9"/>
      <c r="T18" s="9"/>
      <c r="U18" s="9"/>
      <c r="V18" s="9"/>
      <c r="W18" s="9"/>
      <c r="X18" s="9"/>
      <c r="Y18" s="9"/>
    </row>
    <row r="19" spans="1:25">
      <c r="A19" s="9"/>
      <c r="B19" s="9"/>
      <c r="C19" s="9"/>
      <c r="D19" s="9"/>
      <c r="E19" s="9"/>
      <c r="F19" s="9"/>
      <c r="G19" s="9"/>
      <c r="H19" s="9"/>
      <c r="I19" s="9"/>
      <c r="J19" s="9"/>
      <c r="K19" s="9"/>
      <c r="L19" s="9"/>
      <c r="M19" s="9"/>
      <c r="N19" s="9"/>
      <c r="O19" s="9"/>
      <c r="P19" s="9"/>
      <c r="Q19" s="9"/>
      <c r="R19" s="9"/>
      <c r="S19" s="9"/>
      <c r="T19" s="9"/>
      <c r="U19" s="9"/>
      <c r="V19" s="9"/>
      <c r="W19" s="9"/>
      <c r="X19" s="9"/>
      <c r="Y19" s="9"/>
    </row>
    <row r="20" spans="1:25">
      <c r="A20" s="9"/>
      <c r="B20" s="9"/>
      <c r="C20" s="9"/>
      <c r="D20" s="9"/>
      <c r="E20" s="9"/>
      <c r="F20" s="9"/>
      <c r="G20" s="9"/>
      <c r="H20" s="9"/>
      <c r="I20" s="9"/>
      <c r="J20" s="9"/>
      <c r="K20" s="9"/>
      <c r="L20" s="9"/>
      <c r="M20" s="9"/>
      <c r="N20" s="9"/>
      <c r="O20" s="9"/>
      <c r="P20" s="9"/>
      <c r="Q20" s="9"/>
      <c r="R20" s="9"/>
      <c r="S20" s="9"/>
      <c r="T20" s="9"/>
      <c r="U20" s="9"/>
      <c r="V20" s="9"/>
      <c r="W20" s="9"/>
      <c r="X20" s="9"/>
      <c r="Y20" s="9"/>
    </row>
    <row r="21" spans="1:25">
      <c r="A21" s="9"/>
      <c r="B21" s="9"/>
      <c r="C21" s="9"/>
      <c r="D21" s="9"/>
      <c r="E21" s="9"/>
      <c r="F21" s="9"/>
      <c r="G21" s="9"/>
      <c r="H21" s="9"/>
      <c r="I21" s="9"/>
      <c r="J21" s="9"/>
      <c r="K21" s="9"/>
      <c r="L21" s="9"/>
      <c r="M21" s="9"/>
      <c r="N21" s="9"/>
      <c r="O21" s="9"/>
      <c r="P21" s="9"/>
      <c r="Q21" s="9"/>
      <c r="R21" s="9"/>
      <c r="S21" s="9"/>
      <c r="T21" s="9"/>
      <c r="U21" s="9"/>
      <c r="V21" s="9"/>
      <c r="W21" s="9"/>
      <c r="X21" s="9"/>
      <c r="Y21" s="9"/>
    </row>
    <row r="22" spans="1:25">
      <c r="A22" s="9"/>
      <c r="B22" s="9"/>
      <c r="C22" s="9"/>
      <c r="D22" s="9"/>
      <c r="E22" s="9"/>
      <c r="F22" s="9"/>
      <c r="G22" s="9"/>
      <c r="H22" s="9"/>
      <c r="I22" s="9"/>
      <c r="J22" s="9"/>
      <c r="K22" s="9"/>
      <c r="L22" s="9"/>
      <c r="M22" s="9"/>
      <c r="N22" s="9"/>
      <c r="O22" s="9"/>
      <c r="P22" s="9"/>
      <c r="Q22" s="9"/>
      <c r="R22" s="9"/>
      <c r="S22" s="9"/>
      <c r="T22" s="9"/>
      <c r="U22" s="9"/>
      <c r="V22" s="9"/>
      <c r="W22" s="9"/>
      <c r="X22" s="9"/>
      <c r="Y22" s="9"/>
    </row>
    <row r="23" spans="1:25">
      <c r="A23" s="9"/>
      <c r="B23" s="9"/>
      <c r="C23" s="9"/>
      <c r="D23" s="9"/>
      <c r="E23" s="9"/>
      <c r="F23" s="9"/>
      <c r="G23" s="9"/>
      <c r="H23" s="9"/>
      <c r="I23" s="9"/>
      <c r="J23" s="9"/>
      <c r="K23" s="9"/>
      <c r="L23" s="9"/>
      <c r="M23" s="9"/>
      <c r="N23" s="9"/>
      <c r="O23" s="9"/>
      <c r="P23" s="9"/>
      <c r="Q23" s="9"/>
      <c r="R23" s="9"/>
      <c r="S23" s="9"/>
      <c r="T23" s="9"/>
      <c r="U23" s="9"/>
      <c r="V23" s="9"/>
      <c r="W23" s="9"/>
      <c r="X23" s="9"/>
      <c r="Y23" s="9"/>
    </row>
    <row r="24" spans="1:25">
      <c r="A24" s="9"/>
      <c r="B24" s="9"/>
      <c r="C24" s="9"/>
      <c r="D24" s="9"/>
      <c r="E24" s="9"/>
      <c r="F24" s="9"/>
      <c r="G24" s="9"/>
      <c r="H24" s="9"/>
      <c r="I24" s="9"/>
      <c r="J24" s="9"/>
      <c r="K24" s="9"/>
      <c r="L24" s="9"/>
      <c r="M24" s="9"/>
      <c r="N24" s="9"/>
      <c r="O24" s="9"/>
      <c r="P24" s="9"/>
      <c r="Q24" s="9"/>
      <c r="R24" s="9"/>
      <c r="S24" s="9"/>
      <c r="T24" s="9"/>
      <c r="U24" s="9"/>
      <c r="V24" s="9"/>
      <c r="W24" s="9"/>
      <c r="X24" s="9"/>
      <c r="Y24" s="9"/>
    </row>
    <row r="25" spans="1:25">
      <c r="A25" s="9"/>
      <c r="B25" s="9"/>
      <c r="C25" s="9"/>
      <c r="D25" s="9"/>
      <c r="E25" s="9"/>
      <c r="F25" s="9"/>
      <c r="G25" s="9"/>
      <c r="H25" s="9"/>
      <c r="I25" s="9"/>
      <c r="J25" s="9"/>
      <c r="K25" s="9"/>
      <c r="L25" s="9"/>
      <c r="M25" s="9"/>
      <c r="N25" s="9"/>
      <c r="O25" s="9"/>
      <c r="P25" s="9"/>
      <c r="Q25" s="9"/>
      <c r="R25" s="9"/>
      <c r="S25" s="9"/>
      <c r="T25" s="9"/>
      <c r="U25" s="9"/>
      <c r="V25" s="9"/>
      <c r="W25" s="9"/>
      <c r="X25" s="9"/>
      <c r="Y25" s="9"/>
    </row>
    <row r="26" spans="1:25">
      <c r="A26" s="9"/>
      <c r="B26" s="9"/>
      <c r="C26" s="9"/>
      <c r="D26" s="9"/>
      <c r="E26" s="9"/>
      <c r="F26" s="9"/>
      <c r="G26" s="9"/>
      <c r="H26" s="9"/>
      <c r="I26" s="9"/>
      <c r="J26" s="9"/>
      <c r="K26" s="9"/>
      <c r="L26" s="9"/>
      <c r="M26" s="9"/>
      <c r="N26" s="9"/>
      <c r="O26" s="9"/>
      <c r="P26" s="9"/>
      <c r="Q26" s="9"/>
      <c r="R26" s="9"/>
      <c r="S26" s="9"/>
      <c r="T26" s="9"/>
      <c r="U26" s="9"/>
      <c r="V26" s="9"/>
      <c r="W26" s="9"/>
      <c r="X26" s="9"/>
      <c r="Y26" s="9"/>
    </row>
    <row r="27" spans="1:25">
      <c r="A27" s="9"/>
      <c r="B27" s="9"/>
      <c r="C27" s="9"/>
      <c r="D27" s="9"/>
      <c r="E27" s="9"/>
      <c r="F27" s="9"/>
      <c r="G27" s="9"/>
      <c r="H27" s="9"/>
      <c r="I27" s="9"/>
      <c r="J27" s="9"/>
      <c r="K27" s="9"/>
      <c r="L27" s="9"/>
      <c r="M27" s="9"/>
      <c r="N27" s="9"/>
      <c r="O27" s="9"/>
      <c r="P27" s="9"/>
      <c r="Q27" s="9"/>
      <c r="R27" s="9"/>
      <c r="S27" s="9"/>
      <c r="T27" s="9"/>
      <c r="U27" s="9"/>
      <c r="V27" s="9"/>
      <c r="W27" s="9"/>
      <c r="X27" s="9"/>
      <c r="Y27" s="9"/>
    </row>
    <row r="28" spans="1:25">
      <c r="A28" s="9"/>
      <c r="B28" s="9"/>
      <c r="C28" s="9"/>
      <c r="D28" s="9"/>
      <c r="E28" s="9"/>
      <c r="F28" s="9"/>
      <c r="G28" s="9"/>
      <c r="H28" s="9"/>
      <c r="I28" s="9"/>
      <c r="J28" s="9"/>
      <c r="K28" s="9"/>
      <c r="L28" s="9"/>
      <c r="M28" s="9"/>
      <c r="N28" s="9"/>
      <c r="O28" s="9"/>
      <c r="P28" s="9"/>
      <c r="Q28" s="9"/>
      <c r="R28" s="9"/>
      <c r="S28" s="9"/>
      <c r="T28" s="9"/>
      <c r="U28" s="9"/>
      <c r="V28" s="9"/>
      <c r="W28" s="9"/>
      <c r="X28" s="9"/>
      <c r="Y28" s="9"/>
    </row>
    <row r="29" spans="1:25">
      <c r="A29" s="9"/>
      <c r="B29" s="9"/>
      <c r="C29" s="9"/>
      <c r="D29" s="9"/>
      <c r="E29" s="9"/>
      <c r="F29" s="9"/>
      <c r="G29" s="9"/>
      <c r="H29" s="9"/>
      <c r="I29" s="9"/>
      <c r="J29" s="9"/>
      <c r="K29" s="9"/>
      <c r="L29" s="9"/>
      <c r="M29" s="9"/>
      <c r="N29" s="9"/>
      <c r="O29" s="9"/>
      <c r="P29" s="9"/>
      <c r="Q29" s="9"/>
      <c r="R29" s="9"/>
      <c r="S29" s="9"/>
      <c r="T29" s="9"/>
      <c r="U29" s="9"/>
      <c r="V29" s="9"/>
      <c r="W29" s="9"/>
      <c r="X29" s="9"/>
      <c r="Y29" s="9"/>
    </row>
    <row r="30" spans="1:25">
      <c r="A30" s="9"/>
      <c r="B30" s="9"/>
      <c r="C30" s="9"/>
      <c r="D30" s="9"/>
      <c r="E30" s="9"/>
      <c r="F30" s="9"/>
      <c r="G30" s="9"/>
      <c r="H30" s="9"/>
      <c r="I30" s="9"/>
      <c r="J30" s="9"/>
      <c r="K30" s="9"/>
      <c r="L30" s="9"/>
      <c r="M30" s="9"/>
      <c r="N30" s="9"/>
      <c r="O30" s="9"/>
      <c r="P30" s="9"/>
      <c r="Q30" s="9"/>
      <c r="R30" s="9"/>
      <c r="S30" s="9"/>
      <c r="T30" s="9"/>
      <c r="U30" s="9"/>
      <c r="V30" s="9"/>
      <c r="W30" s="9"/>
      <c r="X30" s="9"/>
      <c r="Y30" s="9"/>
    </row>
    <row r="31" spans="1:25">
      <c r="A31" s="9"/>
      <c r="B31" s="9"/>
      <c r="C31" s="9"/>
      <c r="D31" s="9"/>
      <c r="E31" s="9"/>
      <c r="F31" s="9"/>
      <c r="G31" s="9"/>
      <c r="H31" s="9"/>
      <c r="I31" s="9"/>
      <c r="J31" s="9"/>
      <c r="K31" s="9"/>
      <c r="L31" s="9"/>
      <c r="M31" s="9"/>
      <c r="N31" s="9"/>
      <c r="O31" s="9"/>
      <c r="P31" s="9"/>
      <c r="Q31" s="9"/>
      <c r="R31" s="9"/>
      <c r="S31" s="9"/>
      <c r="T31" s="9"/>
      <c r="U31" s="9"/>
      <c r="V31" s="9"/>
      <c r="W31" s="9"/>
      <c r="X31" s="9"/>
      <c r="Y31" s="9"/>
    </row>
    <row r="32" spans="1:25">
      <c r="A32" s="9"/>
      <c r="B32" s="9"/>
      <c r="C32" s="9"/>
      <c r="D32" s="9"/>
      <c r="E32" s="9"/>
      <c r="F32" s="9"/>
      <c r="G32" s="9"/>
      <c r="H32" s="9"/>
      <c r="I32" s="9"/>
      <c r="J32" s="9"/>
      <c r="K32" s="9"/>
      <c r="L32" s="9"/>
      <c r="M32" s="9"/>
      <c r="N32" s="9"/>
      <c r="O32" s="9"/>
      <c r="P32" s="9"/>
      <c r="Q32" s="9"/>
      <c r="R32" s="9"/>
      <c r="S32" s="9"/>
      <c r="T32" s="9"/>
      <c r="U32" s="9"/>
      <c r="V32" s="9"/>
      <c r="W32" s="9"/>
      <c r="X32" s="9"/>
      <c r="Y32" s="9"/>
    </row>
    <row r="33" spans="1:25">
      <c r="A33" s="9"/>
      <c r="B33" s="9"/>
      <c r="C33" s="9"/>
      <c r="D33" s="9"/>
      <c r="E33" s="9"/>
      <c r="F33" s="9"/>
      <c r="G33" s="9"/>
      <c r="H33" s="9"/>
      <c r="I33" s="9"/>
      <c r="J33" s="9"/>
      <c r="K33" s="9"/>
      <c r="L33" s="9"/>
      <c r="M33" s="9"/>
      <c r="N33" s="9"/>
      <c r="O33" s="9"/>
      <c r="P33" s="9"/>
      <c r="Q33" s="9"/>
      <c r="R33" s="9"/>
      <c r="S33" s="9"/>
      <c r="T33" s="9"/>
      <c r="U33" s="9"/>
      <c r="V33" s="9"/>
      <c r="W33" s="9"/>
      <c r="X33" s="9"/>
      <c r="Y33" s="9"/>
    </row>
    <row r="34" spans="1:25">
      <c r="A34" s="9"/>
      <c r="B34" s="9"/>
      <c r="C34" s="9"/>
      <c r="D34" s="9"/>
      <c r="E34" s="9"/>
      <c r="F34" s="9"/>
      <c r="G34" s="9"/>
      <c r="H34" s="9"/>
      <c r="I34" s="9"/>
      <c r="J34" s="9"/>
      <c r="K34" s="9"/>
      <c r="L34" s="9"/>
      <c r="M34" s="9"/>
      <c r="N34" s="9"/>
      <c r="O34" s="9"/>
      <c r="P34" s="9"/>
      <c r="Q34" s="9"/>
      <c r="R34" s="9"/>
      <c r="S34" s="9"/>
      <c r="T34" s="9"/>
      <c r="U34" s="9"/>
      <c r="V34" s="9"/>
      <c r="W34" s="9"/>
      <c r="X34" s="9"/>
      <c r="Y34" s="9"/>
    </row>
    <row r="35" spans="1:25">
      <c r="A35" s="9"/>
      <c r="B35" s="9"/>
      <c r="C35" s="9"/>
      <c r="D35" s="9"/>
      <c r="E35" s="9"/>
      <c r="F35" s="9"/>
      <c r="G35" s="9"/>
      <c r="H35" s="9"/>
      <c r="I35" s="9"/>
      <c r="J35" s="9"/>
      <c r="K35" s="9"/>
      <c r="L35" s="9"/>
      <c r="M35" s="9"/>
      <c r="N35" s="9"/>
      <c r="O35" s="9"/>
      <c r="P35" s="9"/>
      <c r="Q35" s="9"/>
      <c r="R35" s="9"/>
      <c r="S35" s="9"/>
      <c r="T35" s="9"/>
      <c r="U35" s="9"/>
      <c r="V35" s="9"/>
      <c r="W35" s="9"/>
      <c r="X35" s="9"/>
      <c r="Y35" s="9"/>
    </row>
    <row r="36" spans="1:25">
      <c r="A36" s="9"/>
      <c r="B36" s="9"/>
      <c r="C36" s="9"/>
      <c r="D36" s="9"/>
      <c r="E36" s="9"/>
      <c r="F36" s="9"/>
      <c r="G36" s="9"/>
      <c r="H36" s="9"/>
      <c r="I36" s="9"/>
      <c r="J36" s="9"/>
      <c r="K36" s="9"/>
      <c r="L36" s="9"/>
      <c r="M36" s="9"/>
      <c r="N36" s="9"/>
      <c r="O36" s="9"/>
      <c r="P36" s="9"/>
      <c r="Q36" s="9"/>
      <c r="R36" s="9"/>
      <c r="S36" s="9"/>
      <c r="T36" s="9"/>
      <c r="U36" s="9"/>
      <c r="V36" s="9"/>
      <c r="W36" s="9"/>
      <c r="X36" s="9"/>
      <c r="Y36" s="9"/>
    </row>
    <row r="37" spans="1:25">
      <c r="A37" s="9"/>
      <c r="B37" s="9"/>
      <c r="C37" s="9"/>
      <c r="D37" s="9"/>
      <c r="E37" s="9"/>
      <c r="F37" s="9"/>
      <c r="G37" s="9"/>
      <c r="H37" s="9"/>
      <c r="I37" s="9"/>
      <c r="J37" s="9"/>
      <c r="K37" s="9"/>
      <c r="L37" s="9"/>
      <c r="M37" s="9"/>
      <c r="N37" s="9"/>
      <c r="O37" s="9"/>
      <c r="P37" s="9"/>
      <c r="Q37" s="9"/>
      <c r="R37" s="9"/>
      <c r="S37" s="9"/>
      <c r="T37" s="9"/>
      <c r="U37" s="9"/>
      <c r="V37" s="9"/>
      <c r="W37" s="9"/>
      <c r="X37" s="9"/>
      <c r="Y37" s="9"/>
    </row>
    <row r="38" spans="1:25">
      <c r="A38" s="9"/>
      <c r="B38" s="9"/>
      <c r="C38" s="9"/>
      <c r="D38" s="9"/>
      <c r="E38" s="9"/>
      <c r="F38" s="9"/>
      <c r="G38" s="9"/>
      <c r="H38" s="9"/>
      <c r="I38" s="9"/>
      <c r="J38" s="9"/>
      <c r="K38" s="9"/>
      <c r="L38" s="9"/>
      <c r="M38" s="9"/>
      <c r="N38" s="9"/>
      <c r="O38" s="9"/>
      <c r="P38" s="9"/>
      <c r="Q38" s="9"/>
      <c r="R38" s="9"/>
      <c r="S38" s="9"/>
      <c r="T38" s="9"/>
      <c r="U38" s="9"/>
      <c r="V38" s="9"/>
      <c r="W38" s="9"/>
      <c r="X38" s="9"/>
      <c r="Y38" s="9"/>
    </row>
    <row r="39" spans="1:25">
      <c r="A39" s="9"/>
      <c r="B39" s="9"/>
      <c r="C39" s="9"/>
      <c r="D39" s="9"/>
      <c r="E39" s="9"/>
      <c r="F39" s="9"/>
      <c r="G39" s="9"/>
      <c r="H39" s="9"/>
      <c r="I39" s="9"/>
      <c r="J39" s="9"/>
      <c r="K39" s="9"/>
      <c r="L39" s="9"/>
      <c r="M39" s="9"/>
      <c r="N39" s="9"/>
      <c r="O39" s="9"/>
      <c r="P39" s="9"/>
      <c r="Q39" s="9"/>
      <c r="R39" s="9"/>
      <c r="S39" s="9"/>
      <c r="T39" s="9"/>
      <c r="U39" s="9"/>
      <c r="V39" s="9"/>
      <c r="W39" s="9"/>
      <c r="X39" s="9"/>
      <c r="Y39" s="9"/>
    </row>
    <row r="40" spans="1:25">
      <c r="A40" s="9"/>
      <c r="B40" s="9"/>
      <c r="C40" s="9"/>
      <c r="D40" s="9"/>
      <c r="E40" s="9"/>
      <c r="F40" s="9"/>
      <c r="G40" s="9"/>
      <c r="H40" s="9"/>
      <c r="I40" s="9"/>
      <c r="J40" s="9"/>
      <c r="K40" s="9"/>
      <c r="L40" s="9"/>
      <c r="M40" s="9"/>
      <c r="N40" s="9"/>
      <c r="O40" s="9"/>
      <c r="P40" s="9"/>
      <c r="Q40" s="9"/>
      <c r="R40" s="9"/>
      <c r="S40" s="9"/>
      <c r="T40" s="9"/>
      <c r="U40" s="9"/>
      <c r="V40" s="9"/>
      <c r="W40" s="9"/>
      <c r="X40" s="9"/>
      <c r="Y40" s="9"/>
    </row>
    <row r="41" spans="1:25">
      <c r="A41" s="9"/>
      <c r="B41" s="9"/>
      <c r="C41" s="9"/>
      <c r="D41" s="9"/>
      <c r="E41" s="9"/>
      <c r="F41" s="9"/>
      <c r="G41" s="9"/>
      <c r="H41" s="9"/>
      <c r="I41" s="9"/>
      <c r="J41" s="9"/>
      <c r="K41" s="9"/>
      <c r="L41" s="9"/>
      <c r="M41" s="9"/>
      <c r="N41" s="9"/>
      <c r="O41" s="9"/>
      <c r="P41" s="9"/>
      <c r="Q41" s="9"/>
      <c r="R41" s="9"/>
      <c r="S41" s="9"/>
      <c r="T41" s="9"/>
      <c r="U41" s="9"/>
      <c r="V41" s="9"/>
      <c r="W41" s="9"/>
      <c r="X41" s="9"/>
      <c r="Y41" s="9"/>
    </row>
    <row r="42" spans="1:25">
      <c r="A42" s="9"/>
      <c r="B42" s="9"/>
      <c r="C42" s="9"/>
      <c r="D42" s="9"/>
      <c r="E42" s="9"/>
      <c r="F42" s="9"/>
      <c r="G42" s="9"/>
      <c r="H42" s="9"/>
      <c r="I42" s="9"/>
      <c r="J42" s="9"/>
      <c r="K42" s="9"/>
      <c r="L42" s="9"/>
      <c r="M42" s="9"/>
      <c r="N42" s="9"/>
      <c r="O42" s="9"/>
      <c r="P42" s="9"/>
      <c r="Q42" s="9"/>
      <c r="R42" s="9"/>
      <c r="S42" s="9"/>
      <c r="T42" s="9"/>
      <c r="U42" s="9"/>
      <c r="V42" s="9"/>
      <c r="W42" s="9"/>
      <c r="X42" s="9"/>
      <c r="Y42" s="9"/>
    </row>
    <row r="43" spans="1:25">
      <c r="A43" s="9"/>
      <c r="B43" s="9"/>
      <c r="C43" s="9"/>
      <c r="D43" s="9"/>
      <c r="E43" s="9"/>
      <c r="F43" s="9"/>
      <c r="G43" s="9"/>
      <c r="H43" s="9"/>
      <c r="I43" s="9"/>
      <c r="J43" s="9"/>
      <c r="K43" s="9"/>
      <c r="L43" s="9"/>
      <c r="M43" s="9"/>
      <c r="N43" s="9"/>
      <c r="O43" s="9"/>
      <c r="P43" s="9"/>
      <c r="Q43" s="9"/>
      <c r="R43" s="9"/>
      <c r="S43" s="9"/>
      <c r="T43" s="9"/>
      <c r="U43" s="9"/>
      <c r="V43" s="9"/>
      <c r="W43" s="9"/>
      <c r="X43" s="9"/>
      <c r="Y43" s="9"/>
    </row>
    <row r="44" spans="1:25">
      <c r="A44" s="9"/>
      <c r="B44" s="9"/>
      <c r="C44" s="9"/>
      <c r="D44" s="9"/>
      <c r="E44" s="9"/>
      <c r="F44" s="9"/>
      <c r="G44" s="9"/>
      <c r="H44" s="9"/>
      <c r="I44" s="9"/>
      <c r="J44" s="9"/>
      <c r="K44" s="9"/>
      <c r="L44" s="9"/>
      <c r="M44" s="9"/>
      <c r="N44" s="9"/>
      <c r="O44" s="9"/>
      <c r="P44" s="9"/>
      <c r="Q44" s="9"/>
      <c r="R44" s="9"/>
      <c r="S44" s="9"/>
      <c r="T44" s="9"/>
      <c r="U44" s="9"/>
      <c r="V44" s="9"/>
      <c r="W44" s="9"/>
      <c r="X44" s="9"/>
      <c r="Y44" s="9"/>
    </row>
    <row r="45" spans="1:25">
      <c r="A45" s="9"/>
      <c r="B45" s="9"/>
      <c r="C45" s="9"/>
      <c r="D45" s="9"/>
      <c r="E45" s="9"/>
      <c r="F45" s="9"/>
      <c r="G45" s="9"/>
      <c r="H45" s="9"/>
      <c r="I45" s="9"/>
      <c r="J45" s="9"/>
      <c r="K45" s="9"/>
      <c r="L45" s="9"/>
      <c r="M45" s="9"/>
      <c r="N45" s="9"/>
      <c r="O45" s="9"/>
      <c r="P45" s="9"/>
      <c r="Q45" s="9"/>
      <c r="R45" s="9"/>
      <c r="S45" s="9"/>
      <c r="T45" s="9"/>
      <c r="U45" s="9"/>
      <c r="V45" s="9"/>
      <c r="W45" s="9"/>
      <c r="X45" s="9"/>
      <c r="Y45" s="9"/>
    </row>
    <row r="46" spans="1:25">
      <c r="A46" s="9"/>
      <c r="B46" s="9"/>
      <c r="C46" s="9"/>
      <c r="D46" s="9"/>
      <c r="E46" s="9"/>
      <c r="F46" s="9"/>
      <c r="G46" s="9"/>
      <c r="H46" s="9"/>
      <c r="I46" s="9"/>
      <c r="J46" s="9"/>
      <c r="K46" s="9"/>
      <c r="L46" s="9"/>
      <c r="M46" s="9"/>
      <c r="N46" s="9"/>
      <c r="O46" s="9"/>
      <c r="P46" s="9"/>
      <c r="Q46" s="9"/>
      <c r="R46" s="9"/>
      <c r="S46" s="9"/>
      <c r="T46" s="9"/>
      <c r="U46" s="9"/>
      <c r="V46" s="9"/>
      <c r="W46" s="9"/>
      <c r="X46" s="9"/>
      <c r="Y46" s="9"/>
    </row>
    <row r="47" spans="1:25">
      <c r="A47" s="9"/>
      <c r="B47" s="9"/>
      <c r="C47" s="9"/>
      <c r="D47" s="9"/>
      <c r="E47" s="9"/>
      <c r="F47" s="9"/>
      <c r="G47" s="9"/>
      <c r="H47" s="9"/>
      <c r="I47" s="9"/>
      <c r="J47" s="9"/>
      <c r="K47" s="9"/>
      <c r="L47" s="9"/>
      <c r="M47" s="9"/>
      <c r="N47" s="9"/>
      <c r="O47" s="9"/>
      <c r="P47" s="9"/>
      <c r="Q47" s="9"/>
      <c r="R47" s="9"/>
      <c r="S47" s="9"/>
      <c r="T47" s="9"/>
      <c r="U47" s="9"/>
      <c r="V47" s="9"/>
      <c r="W47" s="9"/>
      <c r="X47" s="9"/>
      <c r="Y47" s="9"/>
    </row>
    <row r="48" spans="1:25">
      <c r="A48" s="9"/>
      <c r="B48" s="9"/>
      <c r="C48" s="9"/>
      <c r="D48" s="9"/>
      <c r="E48" s="9"/>
      <c r="F48" s="9"/>
      <c r="G48" s="9"/>
      <c r="H48" s="9"/>
      <c r="I48" s="9"/>
      <c r="J48" s="9"/>
      <c r="K48" s="9"/>
      <c r="L48" s="9"/>
      <c r="M48" s="9"/>
      <c r="N48" s="9"/>
      <c r="O48" s="9"/>
      <c r="P48" s="9"/>
      <c r="Q48" s="9"/>
      <c r="R48" s="9"/>
      <c r="S48" s="9"/>
      <c r="T48" s="9"/>
      <c r="U48" s="9"/>
      <c r="V48" s="9"/>
      <c r="W48" s="9"/>
      <c r="X48" s="9"/>
      <c r="Y48" s="9"/>
    </row>
    <row r="49" spans="1:25">
      <c r="A49" s="9"/>
      <c r="B49" s="9"/>
      <c r="C49" s="9"/>
      <c r="D49" s="9"/>
      <c r="E49" s="9"/>
      <c r="F49" s="9"/>
      <c r="G49" s="9"/>
      <c r="H49" s="9"/>
      <c r="I49" s="9"/>
      <c r="J49" s="9"/>
      <c r="K49" s="9"/>
      <c r="L49" s="9"/>
      <c r="M49" s="9"/>
      <c r="N49" s="9"/>
      <c r="O49" s="9"/>
      <c r="P49" s="9"/>
      <c r="Q49" s="9"/>
      <c r="R49" s="9"/>
      <c r="S49" s="9"/>
      <c r="T49" s="9"/>
      <c r="U49" s="9"/>
      <c r="V49" s="9"/>
      <c r="W49" s="9"/>
      <c r="X49" s="9"/>
      <c r="Y49" s="9"/>
    </row>
    <row r="50" spans="1:25">
      <c r="A50" s="9"/>
      <c r="B50" s="9"/>
      <c r="C50" s="9"/>
      <c r="D50" s="9"/>
      <c r="E50" s="9"/>
      <c r="F50" s="9"/>
      <c r="G50" s="9"/>
      <c r="H50" s="9"/>
      <c r="I50" s="9"/>
      <c r="J50" s="9"/>
      <c r="K50" s="9"/>
      <c r="L50" s="9"/>
      <c r="M50" s="9"/>
      <c r="N50" s="9"/>
      <c r="O50" s="9"/>
      <c r="P50" s="9"/>
      <c r="Q50" s="9"/>
      <c r="R50" s="9"/>
      <c r="S50" s="9"/>
      <c r="T50" s="9"/>
      <c r="U50" s="9"/>
      <c r="V50" s="9"/>
      <c r="W50" s="9"/>
      <c r="X50" s="9"/>
      <c r="Y50" s="9"/>
    </row>
    <row r="51" spans="1:25">
      <c r="A51" s="9"/>
      <c r="B51" s="9"/>
      <c r="C51" s="9"/>
      <c r="D51" s="9"/>
      <c r="E51" s="9"/>
      <c r="F51" s="9"/>
      <c r="G51" s="9"/>
      <c r="H51" s="9"/>
      <c r="I51" s="9"/>
      <c r="J51" s="9"/>
      <c r="K51" s="9"/>
      <c r="L51" s="9"/>
      <c r="M51" s="9"/>
      <c r="N51" s="9"/>
      <c r="O51" s="9"/>
      <c r="P51" s="9"/>
      <c r="Q51" s="9"/>
      <c r="R51" s="9"/>
      <c r="S51" s="9"/>
      <c r="T51" s="9"/>
      <c r="U51" s="9"/>
      <c r="V51" s="9"/>
      <c r="W51" s="9"/>
      <c r="X51" s="9"/>
      <c r="Y51" s="9"/>
    </row>
    <row r="52" spans="1:25">
      <c r="A52" s="9"/>
      <c r="B52" s="9"/>
      <c r="C52" s="9"/>
      <c r="D52" s="9"/>
      <c r="E52" s="9"/>
      <c r="F52" s="9"/>
      <c r="G52" s="9"/>
      <c r="H52" s="9"/>
      <c r="I52" s="9"/>
      <c r="J52" s="9"/>
      <c r="K52" s="9"/>
      <c r="L52" s="9"/>
      <c r="M52" s="9"/>
      <c r="N52" s="9"/>
      <c r="O52" s="9"/>
      <c r="P52" s="9"/>
      <c r="Q52" s="9"/>
      <c r="R52" s="9"/>
      <c r="S52" s="9"/>
      <c r="T52" s="9"/>
      <c r="U52" s="9"/>
      <c r="V52" s="9"/>
      <c r="W52" s="9"/>
      <c r="X52" s="9"/>
      <c r="Y52" s="9"/>
    </row>
    <row r="53" spans="1:25">
      <c r="A53" s="9"/>
      <c r="B53" s="9"/>
      <c r="C53" s="9"/>
      <c r="D53" s="9"/>
      <c r="E53" s="9"/>
      <c r="F53" s="9"/>
      <c r="G53" s="9"/>
      <c r="H53" s="9"/>
      <c r="I53" s="9"/>
      <c r="J53" s="9"/>
      <c r="K53" s="9"/>
      <c r="L53" s="9"/>
      <c r="M53" s="9"/>
      <c r="N53" s="9"/>
      <c r="O53" s="9"/>
      <c r="P53" s="9"/>
      <c r="Q53" s="9"/>
      <c r="R53" s="9"/>
      <c r="S53" s="9"/>
      <c r="T53" s="9"/>
      <c r="U53" s="9"/>
      <c r="V53" s="9"/>
      <c r="W53" s="9"/>
      <c r="X53" s="9"/>
      <c r="Y53" s="9"/>
    </row>
    <row r="54" spans="1:25">
      <c r="A54" s="9"/>
      <c r="B54" s="9"/>
      <c r="C54" s="9"/>
      <c r="D54" s="9"/>
      <c r="E54" s="9"/>
      <c r="F54" s="9"/>
      <c r="G54" s="9"/>
      <c r="H54" s="9"/>
      <c r="I54" s="9"/>
      <c r="J54" s="9"/>
      <c r="K54" s="9"/>
      <c r="L54" s="9"/>
      <c r="M54" s="9"/>
      <c r="N54" s="9"/>
      <c r="O54" s="9"/>
      <c r="P54" s="9"/>
      <c r="Q54" s="9"/>
      <c r="R54" s="9"/>
      <c r="S54" s="9"/>
      <c r="T54" s="9"/>
      <c r="U54" s="9"/>
      <c r="V54" s="9"/>
      <c r="W54" s="9"/>
      <c r="X54" s="9"/>
      <c r="Y54" s="9"/>
    </row>
    <row r="55" spans="1:25">
      <c r="A55" s="9"/>
      <c r="B55" s="9"/>
      <c r="C55" s="9"/>
      <c r="D55" s="9"/>
      <c r="E55" s="9"/>
      <c r="F55" s="9"/>
      <c r="G55" s="9"/>
      <c r="H55" s="9"/>
      <c r="I55" s="9"/>
      <c r="J55" s="9"/>
      <c r="K55" s="9"/>
      <c r="L55" s="9"/>
      <c r="M55" s="9"/>
      <c r="N55" s="9"/>
      <c r="O55" s="9"/>
      <c r="P55" s="9"/>
      <c r="Q55" s="9"/>
      <c r="R55" s="9"/>
      <c r="S55" s="9"/>
      <c r="T55" s="9"/>
      <c r="U55" s="9"/>
      <c r="V55" s="9"/>
      <c r="W55" s="9"/>
      <c r="X55" s="9"/>
      <c r="Y55" s="9"/>
    </row>
    <row r="56" spans="1:25">
      <c r="A56" s="9"/>
      <c r="B56" s="9"/>
      <c r="C56" s="9"/>
      <c r="D56" s="9"/>
      <c r="E56" s="9"/>
      <c r="F56" s="9"/>
      <c r="G56" s="9"/>
      <c r="H56" s="9"/>
      <c r="I56" s="9"/>
      <c r="J56" s="9"/>
      <c r="K56" s="9"/>
      <c r="L56" s="9"/>
      <c r="M56" s="9"/>
      <c r="N56" s="9"/>
      <c r="O56" s="9"/>
      <c r="P56" s="9"/>
      <c r="Q56" s="9"/>
      <c r="R56" s="9"/>
      <c r="S56" s="9"/>
      <c r="T56" s="9"/>
      <c r="U56" s="9"/>
      <c r="V56" s="9"/>
      <c r="W56" s="9"/>
      <c r="X56" s="9"/>
      <c r="Y56" s="9"/>
    </row>
    <row r="57" spans="1:25">
      <c r="A57" s="9"/>
      <c r="B57" s="9"/>
      <c r="C57" s="9"/>
      <c r="D57" s="9"/>
      <c r="E57" s="9"/>
      <c r="F57" s="9"/>
      <c r="G57" s="9"/>
      <c r="H57" s="9"/>
      <c r="I57" s="9"/>
      <c r="J57" s="9"/>
      <c r="K57" s="9"/>
      <c r="L57" s="9"/>
      <c r="M57" s="9"/>
      <c r="N57" s="9"/>
      <c r="O57" s="9"/>
      <c r="P57" s="9"/>
      <c r="Q57" s="9"/>
      <c r="R57" s="9"/>
      <c r="S57" s="9"/>
      <c r="T57" s="9"/>
      <c r="U57" s="9"/>
      <c r="V57" s="9"/>
      <c r="W57" s="9"/>
      <c r="X57" s="9"/>
      <c r="Y57" s="9"/>
    </row>
    <row r="58" spans="1:25">
      <c r="A58" s="9"/>
      <c r="B58" s="9"/>
      <c r="C58" s="9"/>
      <c r="D58" s="9"/>
      <c r="E58" s="9"/>
      <c r="F58" s="9"/>
      <c r="G58" s="9"/>
      <c r="H58" s="9"/>
      <c r="I58" s="9"/>
      <c r="J58" s="9"/>
      <c r="K58" s="9"/>
      <c r="L58" s="9"/>
      <c r="M58" s="9"/>
      <c r="N58" s="9"/>
      <c r="O58" s="9"/>
      <c r="P58" s="9"/>
      <c r="Q58" s="9"/>
      <c r="R58" s="9"/>
      <c r="S58" s="9"/>
      <c r="T58" s="9"/>
      <c r="U58" s="9"/>
      <c r="V58" s="9"/>
      <c r="W58" s="9"/>
      <c r="X58" s="9"/>
      <c r="Y58" s="9"/>
    </row>
    <row r="59" spans="1:25">
      <c r="A59" s="9"/>
      <c r="B59" s="9"/>
      <c r="C59" s="9"/>
      <c r="D59" s="9"/>
      <c r="E59" s="9"/>
      <c r="F59" s="9"/>
      <c r="G59" s="9"/>
      <c r="H59" s="9"/>
      <c r="I59" s="9"/>
      <c r="J59" s="9"/>
      <c r="K59" s="9"/>
      <c r="L59" s="9"/>
      <c r="M59" s="9"/>
      <c r="N59" s="9"/>
      <c r="O59" s="9"/>
      <c r="P59" s="9"/>
      <c r="Q59" s="9"/>
      <c r="R59" s="9"/>
      <c r="S59" s="9"/>
      <c r="T59" s="9"/>
      <c r="U59" s="9"/>
      <c r="V59" s="9"/>
      <c r="W59" s="9"/>
      <c r="X59" s="9"/>
      <c r="Y59" s="9"/>
    </row>
    <row r="60" spans="1:25">
      <c r="A60" s="9"/>
      <c r="B60" s="9"/>
      <c r="C60" s="9"/>
      <c r="D60" s="9"/>
      <c r="E60" s="9"/>
      <c r="F60" s="9"/>
      <c r="G60" s="9"/>
      <c r="H60" s="9"/>
      <c r="I60" s="9"/>
      <c r="J60" s="9"/>
      <c r="K60" s="9"/>
      <c r="L60" s="9"/>
      <c r="M60" s="9"/>
      <c r="N60" s="9"/>
      <c r="O60" s="9"/>
      <c r="P60" s="9"/>
      <c r="Q60" s="9"/>
      <c r="R60" s="9"/>
      <c r="S60" s="9"/>
      <c r="T60" s="9"/>
      <c r="U60" s="9"/>
      <c r="V60" s="9"/>
      <c r="W60" s="9"/>
      <c r="X60" s="9"/>
      <c r="Y60" s="9"/>
    </row>
    <row r="61" spans="1:25">
      <c r="A61" s="9"/>
      <c r="B61" s="9"/>
      <c r="C61" s="9"/>
      <c r="D61" s="9"/>
      <c r="E61" s="9"/>
      <c r="F61" s="9"/>
      <c r="G61" s="9"/>
      <c r="H61" s="9"/>
      <c r="I61" s="9"/>
      <c r="J61" s="9"/>
      <c r="K61" s="9"/>
      <c r="L61" s="9"/>
      <c r="M61" s="9"/>
      <c r="N61" s="9"/>
      <c r="O61" s="9"/>
      <c r="P61" s="9"/>
      <c r="Q61" s="9"/>
      <c r="R61" s="9"/>
      <c r="S61" s="9"/>
      <c r="T61" s="9"/>
      <c r="U61" s="9"/>
      <c r="V61" s="9"/>
      <c r="W61" s="9"/>
      <c r="X61" s="9"/>
      <c r="Y61" s="9"/>
    </row>
    <row r="62" spans="1:25">
      <c r="A62" s="9"/>
      <c r="B62" s="9"/>
      <c r="C62" s="9"/>
      <c r="D62" s="9"/>
      <c r="E62" s="9"/>
      <c r="F62" s="9"/>
      <c r="G62" s="9"/>
      <c r="H62" s="9"/>
      <c r="I62" s="9"/>
      <c r="J62" s="9"/>
      <c r="K62" s="9"/>
      <c r="L62" s="9"/>
      <c r="M62" s="9"/>
      <c r="N62" s="9"/>
      <c r="O62" s="9"/>
      <c r="P62" s="9"/>
      <c r="Q62" s="9"/>
      <c r="R62" s="9"/>
      <c r="S62" s="9"/>
      <c r="T62" s="9"/>
      <c r="U62" s="9"/>
      <c r="V62" s="9"/>
      <c r="W62" s="9"/>
      <c r="X62" s="9"/>
      <c r="Y62" s="9"/>
    </row>
    <row r="63" spans="1:25">
      <c r="A63" s="9"/>
      <c r="B63" s="9"/>
      <c r="C63" s="9"/>
      <c r="D63" s="9"/>
      <c r="E63" s="9"/>
      <c r="F63" s="9"/>
      <c r="G63" s="9"/>
      <c r="H63" s="9"/>
      <c r="I63" s="9"/>
      <c r="J63" s="9"/>
      <c r="K63" s="9"/>
      <c r="L63" s="9"/>
      <c r="M63" s="9"/>
      <c r="N63" s="9"/>
      <c r="O63" s="9"/>
      <c r="P63" s="9"/>
      <c r="Q63" s="9"/>
      <c r="R63" s="9"/>
      <c r="S63" s="9"/>
      <c r="T63" s="9"/>
      <c r="U63" s="9"/>
      <c r="V63" s="9"/>
      <c r="W63" s="9"/>
      <c r="X63" s="9"/>
      <c r="Y63" s="9"/>
    </row>
    <row r="64" spans="1:25">
      <c r="A64" s="9"/>
      <c r="B64" s="9"/>
      <c r="C64" s="9"/>
      <c r="D64" s="9"/>
      <c r="E64" s="9"/>
      <c r="F64" s="9"/>
      <c r="G64" s="9"/>
      <c r="H64" s="9"/>
      <c r="I64" s="9"/>
      <c r="J64" s="9"/>
      <c r="K64" s="9"/>
      <c r="L64" s="9"/>
      <c r="M64" s="9"/>
      <c r="N64" s="9"/>
      <c r="O64" s="9"/>
      <c r="P64" s="9"/>
      <c r="Q64" s="9"/>
      <c r="R64" s="9"/>
      <c r="S64" s="9"/>
      <c r="T64" s="9"/>
      <c r="U64" s="9"/>
      <c r="V64" s="9"/>
      <c r="W64" s="9"/>
      <c r="X64" s="9"/>
      <c r="Y64" s="9"/>
    </row>
    <row r="65" spans="1:25">
      <c r="A65" s="9"/>
      <c r="B65" s="9"/>
      <c r="C65" s="9"/>
      <c r="D65" s="9"/>
      <c r="E65" s="9"/>
      <c r="F65" s="9"/>
      <c r="G65" s="9"/>
      <c r="H65" s="9"/>
      <c r="I65" s="9"/>
      <c r="J65" s="9"/>
      <c r="K65" s="9"/>
      <c r="L65" s="9"/>
      <c r="M65" s="9"/>
      <c r="N65" s="9"/>
      <c r="O65" s="9"/>
      <c r="P65" s="9"/>
      <c r="Q65" s="9"/>
      <c r="R65" s="9"/>
      <c r="S65" s="9"/>
      <c r="T65" s="9"/>
      <c r="U65" s="9"/>
      <c r="V65" s="9"/>
      <c r="W65" s="9"/>
      <c r="X65" s="9"/>
      <c r="Y65" s="9"/>
    </row>
    <row r="66" spans="1:25">
      <c r="A66" s="9"/>
      <c r="B66" s="9"/>
      <c r="C66" s="9"/>
      <c r="D66" s="9"/>
      <c r="E66" s="9"/>
      <c r="F66" s="9"/>
      <c r="G66" s="9"/>
      <c r="H66" s="9"/>
      <c r="I66" s="9"/>
      <c r="J66" s="9"/>
      <c r="K66" s="9"/>
      <c r="L66" s="9"/>
      <c r="M66" s="9"/>
      <c r="N66" s="9"/>
      <c r="O66" s="9"/>
      <c r="P66" s="9"/>
      <c r="Q66" s="9"/>
      <c r="R66" s="9"/>
      <c r="S66" s="9"/>
      <c r="T66" s="9"/>
      <c r="U66" s="9"/>
      <c r="V66" s="9"/>
      <c r="W66" s="9"/>
      <c r="X66" s="9"/>
      <c r="Y66" s="9"/>
    </row>
    <row r="67" spans="1:25">
      <c r="A67" s="9"/>
      <c r="B67" s="9"/>
      <c r="C67" s="9"/>
      <c r="D67" s="9"/>
      <c r="E67" s="9"/>
      <c r="F67" s="9"/>
      <c r="G67" s="9"/>
      <c r="H67" s="9"/>
      <c r="I67" s="9"/>
      <c r="J67" s="9"/>
      <c r="K67" s="9"/>
      <c r="L67" s="9"/>
      <c r="M67" s="9"/>
      <c r="N67" s="9"/>
      <c r="O67" s="9"/>
      <c r="P67" s="9"/>
      <c r="Q67" s="9"/>
      <c r="R67" s="9"/>
      <c r="S67" s="9"/>
      <c r="T67" s="9"/>
      <c r="U67" s="9"/>
      <c r="V67" s="9"/>
      <c r="W67" s="9"/>
      <c r="X67" s="9"/>
      <c r="Y67" s="9"/>
    </row>
    <row r="68" spans="1:25">
      <c r="A68" s="9"/>
      <c r="B68" s="9"/>
      <c r="C68" s="9"/>
      <c r="D68" s="9"/>
      <c r="E68" s="9"/>
      <c r="F68" s="9"/>
      <c r="G68" s="9"/>
      <c r="H68" s="9"/>
      <c r="I68" s="9"/>
      <c r="J68" s="9"/>
      <c r="K68" s="9"/>
      <c r="L68" s="9"/>
      <c r="M68" s="9"/>
      <c r="N68" s="9"/>
      <c r="O68" s="9"/>
      <c r="P68" s="9"/>
      <c r="Q68" s="9"/>
      <c r="R68" s="9"/>
      <c r="S68" s="9"/>
      <c r="T68" s="9"/>
      <c r="U68" s="9"/>
      <c r="V68" s="9"/>
      <c r="W68" s="9"/>
      <c r="X68" s="9"/>
      <c r="Y68" s="9"/>
    </row>
    <row r="69" spans="1:25">
      <c r="A69" s="9"/>
      <c r="B69" s="9"/>
      <c r="C69" s="9"/>
      <c r="D69" s="9"/>
      <c r="E69" s="9"/>
      <c r="F69" s="9"/>
      <c r="G69" s="9"/>
      <c r="H69" s="9"/>
      <c r="I69" s="9"/>
      <c r="J69" s="9"/>
      <c r="K69" s="9"/>
      <c r="L69" s="9"/>
      <c r="M69" s="9"/>
      <c r="N69" s="9"/>
      <c r="O69" s="9"/>
      <c r="P69" s="9"/>
      <c r="Q69" s="9"/>
      <c r="R69" s="9"/>
      <c r="S69" s="9"/>
      <c r="T69" s="9"/>
      <c r="U69" s="9"/>
      <c r="V69" s="9"/>
      <c r="W69" s="9"/>
      <c r="X69" s="9"/>
      <c r="Y69" s="9"/>
    </row>
    <row r="70" spans="1:25">
      <c r="A70" s="9"/>
      <c r="B70" s="9"/>
      <c r="C70" s="9"/>
      <c r="D70" s="9"/>
      <c r="E70" s="9"/>
      <c r="F70" s="9"/>
      <c r="G70" s="9"/>
      <c r="H70" s="9"/>
      <c r="I70" s="9"/>
      <c r="J70" s="9"/>
      <c r="K70" s="9"/>
      <c r="L70" s="9"/>
      <c r="M70" s="9"/>
      <c r="N70" s="9"/>
      <c r="O70" s="9"/>
      <c r="P70" s="9"/>
      <c r="Q70" s="9"/>
      <c r="R70" s="9"/>
      <c r="S70" s="9"/>
      <c r="T70" s="9"/>
      <c r="U70" s="9"/>
      <c r="V70" s="9"/>
      <c r="W70" s="9"/>
      <c r="X70" s="9"/>
      <c r="Y70" s="9"/>
    </row>
    <row r="71" spans="1:25">
      <c r="A71" s="9"/>
      <c r="B71" s="9"/>
      <c r="C71" s="9"/>
      <c r="D71" s="9"/>
      <c r="E71" s="9"/>
      <c r="F71" s="9"/>
      <c r="G71" s="9"/>
      <c r="H71" s="9"/>
      <c r="I71" s="9"/>
      <c r="J71" s="9"/>
      <c r="K71" s="9"/>
      <c r="L71" s="9"/>
      <c r="M71" s="9"/>
      <c r="N71" s="9"/>
      <c r="O71" s="9"/>
      <c r="P71" s="9"/>
      <c r="Q71" s="9"/>
      <c r="R71" s="9"/>
      <c r="S71" s="9"/>
      <c r="T71" s="9"/>
      <c r="U71" s="9"/>
      <c r="V71" s="9"/>
      <c r="W71" s="9"/>
      <c r="X71" s="9"/>
      <c r="Y71" s="9"/>
    </row>
    <row r="72" spans="1:25">
      <c r="A72" s="9"/>
      <c r="B72" s="9"/>
      <c r="C72" s="9"/>
      <c r="D72" s="9"/>
      <c r="E72" s="9"/>
      <c r="F72" s="9"/>
      <c r="G72" s="9"/>
      <c r="H72" s="9"/>
      <c r="I72" s="9"/>
      <c r="J72" s="9"/>
      <c r="K72" s="9"/>
      <c r="L72" s="9"/>
      <c r="M72" s="9"/>
      <c r="N72" s="9"/>
      <c r="O72" s="9"/>
      <c r="P72" s="9"/>
      <c r="Q72" s="9"/>
      <c r="R72" s="9"/>
      <c r="S72" s="9"/>
      <c r="T72" s="9"/>
      <c r="U72" s="9"/>
      <c r="V72" s="9"/>
      <c r="W72" s="9"/>
      <c r="X72" s="9"/>
      <c r="Y72" s="9"/>
    </row>
    <row r="73" spans="1:25">
      <c r="A73" s="9"/>
      <c r="B73" s="9"/>
      <c r="C73" s="9"/>
      <c r="D73" s="9"/>
      <c r="E73" s="9"/>
      <c r="F73" s="9"/>
      <c r="G73" s="9"/>
      <c r="H73" s="9"/>
      <c r="I73" s="9"/>
      <c r="J73" s="9"/>
      <c r="K73" s="9"/>
      <c r="L73" s="9"/>
      <c r="M73" s="9"/>
      <c r="N73" s="9"/>
      <c r="O73" s="9"/>
      <c r="P73" s="9"/>
      <c r="Q73" s="9"/>
      <c r="R73" s="9"/>
      <c r="S73" s="9"/>
      <c r="T73" s="9"/>
      <c r="U73" s="9"/>
      <c r="V73" s="9"/>
      <c r="W73" s="9"/>
      <c r="X73" s="9"/>
      <c r="Y73" s="9"/>
    </row>
    <row r="74" spans="1:25">
      <c r="A74" s="9"/>
      <c r="B74" s="9"/>
      <c r="C74" s="9"/>
      <c r="D74" s="9"/>
      <c r="E74" s="9"/>
      <c r="F74" s="9"/>
      <c r="G74" s="9"/>
      <c r="H74" s="9"/>
      <c r="I74" s="9"/>
      <c r="J74" s="9"/>
      <c r="K74" s="9"/>
      <c r="L74" s="9"/>
      <c r="M74" s="9"/>
      <c r="N74" s="9"/>
      <c r="O74" s="9"/>
      <c r="P74" s="9"/>
      <c r="Q74" s="9"/>
      <c r="R74" s="9"/>
      <c r="S74" s="9"/>
      <c r="T74" s="9"/>
      <c r="U74" s="9"/>
      <c r="V74" s="9"/>
      <c r="W74" s="9"/>
      <c r="X74" s="9"/>
      <c r="Y74" s="9"/>
    </row>
    <row r="75" spans="1:25">
      <c r="A75" s="9"/>
      <c r="B75" s="9"/>
      <c r="C75" s="9"/>
      <c r="D75" s="9"/>
      <c r="E75" s="9"/>
      <c r="F75" s="9"/>
      <c r="G75" s="9"/>
      <c r="H75" s="9"/>
      <c r="I75" s="9"/>
      <c r="J75" s="9"/>
      <c r="K75" s="9"/>
      <c r="L75" s="9"/>
      <c r="M75" s="9"/>
      <c r="N75" s="9"/>
      <c r="O75" s="9"/>
      <c r="P75" s="9"/>
      <c r="Q75" s="9"/>
      <c r="R75" s="9"/>
      <c r="S75" s="9"/>
      <c r="T75" s="9"/>
      <c r="U75" s="9"/>
      <c r="V75" s="9"/>
      <c r="W75" s="9"/>
      <c r="X75" s="9"/>
      <c r="Y75" s="9"/>
    </row>
    <row r="76" spans="1:25">
      <c r="A76" s="9"/>
      <c r="B76" s="9"/>
      <c r="C76" s="9"/>
      <c r="D76" s="9"/>
      <c r="E76" s="9"/>
      <c r="F76" s="9"/>
      <c r="G76" s="9"/>
      <c r="H76" s="9"/>
      <c r="I76" s="9"/>
      <c r="J76" s="9"/>
      <c r="K76" s="9"/>
      <c r="L76" s="9"/>
      <c r="M76" s="9"/>
      <c r="N76" s="9"/>
      <c r="O76" s="9"/>
      <c r="P76" s="9"/>
      <c r="Q76" s="9"/>
      <c r="R76" s="9"/>
      <c r="S76" s="9"/>
      <c r="T76" s="9"/>
      <c r="U76" s="9"/>
      <c r="V76" s="9"/>
      <c r="W76" s="9"/>
      <c r="X76" s="9"/>
      <c r="Y76" s="9"/>
    </row>
    <row r="77" spans="1:25">
      <c r="A77" s="9"/>
      <c r="B77" s="9"/>
      <c r="C77" s="9"/>
      <c r="D77" s="9"/>
      <c r="E77" s="9"/>
      <c r="F77" s="9"/>
      <c r="G77" s="9"/>
      <c r="H77" s="9"/>
      <c r="I77" s="9"/>
      <c r="J77" s="9"/>
      <c r="K77" s="9"/>
      <c r="L77" s="9"/>
      <c r="M77" s="9"/>
      <c r="N77" s="9"/>
      <c r="O77" s="9"/>
      <c r="P77" s="9"/>
      <c r="Q77" s="9"/>
      <c r="R77" s="9"/>
      <c r="S77" s="9"/>
      <c r="T77" s="9"/>
      <c r="U77" s="9"/>
      <c r="V77" s="9"/>
      <c r="W77" s="9"/>
      <c r="X77" s="9"/>
      <c r="Y77" s="9"/>
    </row>
    <row r="78" spans="1:25">
      <c r="A78" s="9"/>
      <c r="B78" s="9"/>
      <c r="C78" s="9"/>
      <c r="D78" s="9"/>
      <c r="E78" s="9"/>
      <c r="F78" s="9"/>
      <c r="G78" s="9"/>
      <c r="H78" s="9"/>
      <c r="I78" s="9"/>
      <c r="J78" s="9"/>
      <c r="K78" s="9"/>
      <c r="L78" s="9"/>
      <c r="M78" s="9"/>
      <c r="N78" s="9"/>
      <c r="O78" s="9"/>
      <c r="P78" s="9"/>
      <c r="Q78" s="9"/>
      <c r="R78" s="9"/>
      <c r="S78" s="9"/>
      <c r="T78" s="9"/>
      <c r="U78" s="9"/>
      <c r="V78" s="9"/>
      <c r="W78" s="9"/>
      <c r="X78" s="9"/>
      <c r="Y78" s="9"/>
    </row>
    <row r="79" spans="1:25">
      <c r="A79" s="9"/>
      <c r="B79" s="9"/>
      <c r="C79" s="9"/>
      <c r="D79" s="9"/>
      <c r="E79" s="9"/>
      <c r="F79" s="9"/>
      <c r="G79" s="9"/>
      <c r="H79" s="9"/>
      <c r="I79" s="9"/>
      <c r="J79" s="9"/>
      <c r="K79" s="9"/>
      <c r="L79" s="9"/>
      <c r="M79" s="9"/>
      <c r="N79" s="9"/>
      <c r="O79" s="9"/>
      <c r="P79" s="9"/>
      <c r="Q79" s="9"/>
      <c r="R79" s="9"/>
      <c r="S79" s="9"/>
      <c r="T79" s="9"/>
      <c r="U79" s="9"/>
      <c r="V79" s="9"/>
      <c r="W79" s="9"/>
      <c r="X79" s="9"/>
      <c r="Y79" s="9"/>
    </row>
    <row r="80" spans="1:25">
      <c r="A80" s="9"/>
      <c r="B80" s="9"/>
      <c r="C80" s="9"/>
      <c r="D80" s="9"/>
      <c r="E80" s="9"/>
      <c r="F80" s="9"/>
      <c r="G80" s="9"/>
      <c r="H80" s="9"/>
      <c r="I80" s="9"/>
      <c r="J80" s="9"/>
      <c r="K80" s="9"/>
      <c r="L80" s="9"/>
      <c r="M80" s="9"/>
      <c r="N80" s="9"/>
      <c r="O80" s="9"/>
      <c r="P80" s="9"/>
      <c r="Q80" s="9"/>
      <c r="R80" s="9"/>
      <c r="S80" s="9"/>
      <c r="T80" s="9"/>
      <c r="U80" s="9"/>
      <c r="V80" s="9"/>
      <c r="W80" s="9"/>
      <c r="X80" s="9"/>
      <c r="Y80" s="9"/>
    </row>
    <row r="81" spans="1:25">
      <c r="A81" s="9"/>
      <c r="B81" s="9"/>
      <c r="C81" s="9"/>
      <c r="D81" s="9"/>
      <c r="E81" s="9"/>
      <c r="F81" s="9"/>
      <c r="G81" s="9"/>
      <c r="H81" s="9"/>
      <c r="I81" s="9"/>
      <c r="J81" s="9"/>
      <c r="K81" s="9"/>
      <c r="L81" s="9"/>
      <c r="M81" s="9"/>
      <c r="N81" s="9"/>
      <c r="O81" s="9"/>
      <c r="P81" s="9"/>
      <c r="Q81" s="9"/>
      <c r="R81" s="9"/>
      <c r="S81" s="9"/>
      <c r="T81" s="9"/>
      <c r="U81" s="9"/>
      <c r="V81" s="9"/>
      <c r="W81" s="9"/>
      <c r="X81" s="9"/>
      <c r="Y81" s="9"/>
    </row>
    <row r="82" spans="1:25">
      <c r="A82" s="9"/>
      <c r="B82" s="9"/>
      <c r="C82" s="9"/>
      <c r="D82" s="9"/>
      <c r="E82" s="9"/>
      <c r="F82" s="9"/>
      <c r="G82" s="9"/>
      <c r="H82" s="9"/>
      <c r="I82" s="9"/>
      <c r="J82" s="9"/>
      <c r="K82" s="9"/>
      <c r="L82" s="9"/>
      <c r="M82" s="9"/>
      <c r="N82" s="9"/>
      <c r="O82" s="9"/>
      <c r="P82" s="9"/>
      <c r="Q82" s="9"/>
      <c r="R82" s="9"/>
      <c r="S82" s="9"/>
      <c r="T82" s="9"/>
      <c r="U82" s="9"/>
      <c r="V82" s="9"/>
      <c r="W82" s="9"/>
      <c r="X82" s="9"/>
      <c r="Y82" s="9"/>
    </row>
    <row r="83" spans="1:25">
      <c r="A83" s="9"/>
      <c r="B83" s="9"/>
      <c r="C83" s="9"/>
      <c r="D83" s="9"/>
      <c r="E83" s="9"/>
      <c r="F83" s="9"/>
      <c r="G83" s="9"/>
      <c r="H83" s="9"/>
      <c r="I83" s="9"/>
      <c r="J83" s="9"/>
      <c r="K83" s="9"/>
      <c r="L83" s="9"/>
      <c r="M83" s="9"/>
      <c r="N83" s="9"/>
      <c r="O83" s="9"/>
      <c r="P83" s="9"/>
      <c r="Q83" s="9"/>
      <c r="R83" s="9"/>
      <c r="S83" s="9"/>
      <c r="T83" s="9"/>
      <c r="U83" s="9"/>
      <c r="V83" s="9"/>
      <c r="W83" s="9"/>
      <c r="X83" s="9"/>
      <c r="Y83" s="9"/>
    </row>
    <row r="84" spans="1:25">
      <c r="A84" s="9"/>
      <c r="B84" s="9"/>
      <c r="C84" s="9"/>
      <c r="D84" s="9"/>
      <c r="E84" s="9"/>
      <c r="F84" s="9"/>
      <c r="G84" s="9"/>
      <c r="H84" s="9"/>
      <c r="I84" s="9"/>
      <c r="J84" s="9"/>
      <c r="K84" s="9"/>
      <c r="L84" s="9"/>
      <c r="M84" s="9"/>
      <c r="N84" s="9"/>
      <c r="O84" s="9"/>
      <c r="P84" s="9"/>
      <c r="Q84" s="9"/>
      <c r="R84" s="9"/>
      <c r="S84" s="9"/>
      <c r="T84" s="9"/>
      <c r="U84" s="9"/>
      <c r="V84" s="9"/>
      <c r="W84" s="9"/>
      <c r="X84" s="9"/>
      <c r="Y84" s="9"/>
    </row>
    <row r="85" spans="1:25">
      <c r="A85" s="9"/>
      <c r="B85" s="9"/>
      <c r="C85" s="9"/>
      <c r="D85" s="9"/>
      <c r="E85" s="9"/>
      <c r="F85" s="9"/>
      <c r="G85" s="9"/>
      <c r="H85" s="9"/>
      <c r="I85" s="9"/>
      <c r="J85" s="9"/>
      <c r="K85" s="9"/>
      <c r="L85" s="9"/>
      <c r="M85" s="9"/>
      <c r="N85" s="9"/>
      <c r="O85" s="9"/>
      <c r="P85" s="9"/>
      <c r="Q85" s="9"/>
      <c r="R85" s="9"/>
      <c r="S85" s="9"/>
      <c r="T85" s="9"/>
      <c r="U85" s="9"/>
      <c r="V85" s="9"/>
      <c r="W85" s="9"/>
      <c r="X85" s="9"/>
      <c r="Y85" s="9"/>
    </row>
    <row r="86" spans="1:25">
      <c r="A86" s="9"/>
      <c r="B86" s="9"/>
      <c r="C86" s="9"/>
      <c r="D86" s="9"/>
      <c r="E86" s="9"/>
      <c r="F86" s="9"/>
      <c r="G86" s="9"/>
      <c r="H86" s="9"/>
      <c r="I86" s="9"/>
      <c r="J86" s="9"/>
      <c r="K86" s="9"/>
      <c r="L86" s="9"/>
      <c r="M86" s="9"/>
      <c r="N86" s="9"/>
      <c r="O86" s="9"/>
      <c r="P86" s="9"/>
      <c r="Q86" s="9"/>
      <c r="R86" s="9"/>
      <c r="S86" s="9"/>
      <c r="T86" s="9"/>
      <c r="U86" s="9"/>
      <c r="V86" s="9"/>
      <c r="W86" s="9"/>
      <c r="X86" s="9"/>
      <c r="Y86" s="9"/>
    </row>
    <row r="87" spans="1:25">
      <c r="A87" s="9"/>
      <c r="B87" s="9"/>
      <c r="C87" s="9"/>
      <c r="D87" s="9"/>
      <c r="E87" s="9"/>
      <c r="F87" s="9"/>
      <c r="G87" s="9"/>
      <c r="H87" s="9"/>
      <c r="I87" s="9"/>
      <c r="J87" s="9"/>
      <c r="K87" s="9"/>
      <c r="L87" s="9"/>
      <c r="M87" s="9"/>
      <c r="N87" s="9"/>
      <c r="O87" s="9"/>
      <c r="P87" s="9"/>
      <c r="Q87" s="9"/>
      <c r="R87" s="9"/>
      <c r="S87" s="9"/>
      <c r="T87" s="9"/>
      <c r="U87" s="9"/>
      <c r="V87" s="9"/>
      <c r="W87" s="9"/>
      <c r="X87" s="9"/>
      <c r="Y87" s="9"/>
    </row>
    <row r="88" spans="1:25">
      <c r="A88" s="9"/>
      <c r="B88" s="9"/>
      <c r="C88" s="9"/>
      <c r="D88" s="9"/>
      <c r="E88" s="9"/>
      <c r="F88" s="9"/>
      <c r="G88" s="9"/>
      <c r="H88" s="9"/>
      <c r="I88" s="9"/>
      <c r="J88" s="9"/>
      <c r="K88" s="9"/>
      <c r="L88" s="9"/>
      <c r="M88" s="9"/>
      <c r="N88" s="9"/>
      <c r="O88" s="9"/>
      <c r="P88" s="9"/>
      <c r="Q88" s="9"/>
      <c r="R88" s="9"/>
      <c r="S88" s="9"/>
      <c r="T88" s="9"/>
      <c r="U88" s="9"/>
      <c r="V88" s="9"/>
      <c r="W88" s="9"/>
      <c r="X88" s="9"/>
      <c r="Y88" s="9"/>
    </row>
    <row r="89" spans="1:25">
      <c r="A89" s="9"/>
      <c r="B89" s="9"/>
      <c r="C89" s="9"/>
      <c r="D89" s="9"/>
      <c r="E89" s="9"/>
      <c r="F89" s="9"/>
      <c r="G89" s="9"/>
      <c r="H89" s="9"/>
      <c r="I89" s="9"/>
      <c r="J89" s="9"/>
      <c r="K89" s="9"/>
      <c r="L89" s="9"/>
      <c r="M89" s="9"/>
      <c r="N89" s="9"/>
      <c r="O89" s="9"/>
      <c r="P89" s="9"/>
      <c r="Q89" s="9"/>
      <c r="R89" s="9"/>
      <c r="S89" s="9"/>
      <c r="T89" s="9"/>
      <c r="U89" s="9"/>
      <c r="V89" s="9"/>
      <c r="W89" s="9"/>
      <c r="X89" s="9"/>
      <c r="Y89" s="9"/>
    </row>
    <row r="90" spans="1:25">
      <c r="A90" s="9"/>
      <c r="B90" s="9"/>
      <c r="C90" s="9"/>
      <c r="D90" s="9"/>
      <c r="E90" s="9"/>
      <c r="F90" s="9"/>
      <c r="G90" s="9"/>
      <c r="H90" s="9"/>
      <c r="I90" s="9"/>
      <c r="J90" s="9"/>
      <c r="K90" s="9"/>
      <c r="L90" s="9"/>
      <c r="M90" s="9"/>
      <c r="N90" s="9"/>
      <c r="O90" s="9"/>
      <c r="P90" s="9"/>
      <c r="Q90" s="9"/>
      <c r="R90" s="9"/>
      <c r="S90" s="9"/>
      <c r="T90" s="9"/>
      <c r="U90" s="9"/>
      <c r="V90" s="9"/>
      <c r="W90" s="9"/>
      <c r="X90" s="9"/>
      <c r="Y90" s="9"/>
    </row>
    <row r="91" spans="1:25">
      <c r="A91" s="9"/>
      <c r="B91" s="9"/>
      <c r="C91" s="9"/>
      <c r="D91" s="9"/>
      <c r="E91" s="9"/>
      <c r="F91" s="9"/>
      <c r="G91" s="9"/>
      <c r="H91" s="9"/>
      <c r="I91" s="9"/>
      <c r="J91" s="9"/>
      <c r="K91" s="9"/>
      <c r="L91" s="9"/>
      <c r="M91" s="9"/>
      <c r="N91" s="9"/>
      <c r="O91" s="9"/>
      <c r="P91" s="9"/>
      <c r="Q91" s="9"/>
      <c r="R91" s="9"/>
      <c r="S91" s="9"/>
      <c r="T91" s="9"/>
      <c r="U91" s="9"/>
      <c r="V91" s="9"/>
      <c r="W91" s="9"/>
      <c r="X91" s="9"/>
      <c r="Y91" s="9"/>
    </row>
    <row r="92" spans="1:25">
      <c r="A92" s="9"/>
      <c r="B92" s="9"/>
      <c r="C92" s="9"/>
      <c r="D92" s="9"/>
      <c r="E92" s="9"/>
      <c r="F92" s="9"/>
      <c r="G92" s="9"/>
      <c r="H92" s="9"/>
      <c r="I92" s="9"/>
      <c r="J92" s="9"/>
      <c r="K92" s="9"/>
      <c r="L92" s="9"/>
      <c r="M92" s="9"/>
      <c r="N92" s="9"/>
      <c r="O92" s="9"/>
      <c r="P92" s="9"/>
      <c r="Q92" s="9"/>
      <c r="R92" s="9"/>
      <c r="S92" s="9"/>
      <c r="T92" s="9"/>
      <c r="U92" s="9"/>
      <c r="V92" s="9"/>
      <c r="W92" s="9"/>
      <c r="X92" s="9"/>
      <c r="Y92" s="9"/>
    </row>
    <row r="93" spans="1:25">
      <c r="A93" s="9"/>
      <c r="B93" s="9"/>
      <c r="C93" s="9"/>
      <c r="D93" s="9"/>
      <c r="E93" s="9"/>
      <c r="F93" s="9"/>
      <c r="G93" s="9"/>
      <c r="H93" s="9"/>
      <c r="I93" s="9"/>
      <c r="J93" s="9"/>
      <c r="K93" s="9"/>
      <c r="L93" s="9"/>
      <c r="M93" s="9"/>
      <c r="N93" s="9"/>
      <c r="O93" s="9"/>
      <c r="P93" s="9"/>
      <c r="Q93" s="9"/>
      <c r="R93" s="9"/>
      <c r="S93" s="9"/>
      <c r="T93" s="9"/>
      <c r="U93" s="9"/>
      <c r="V93" s="9"/>
      <c r="W93" s="9"/>
      <c r="X93" s="9"/>
      <c r="Y93" s="9"/>
    </row>
    <row r="94" spans="1:25">
      <c r="A94" s="9"/>
      <c r="B94" s="9"/>
      <c r="C94" s="9"/>
      <c r="D94" s="9"/>
      <c r="E94" s="9"/>
      <c r="F94" s="9"/>
      <c r="G94" s="9"/>
      <c r="H94" s="9"/>
      <c r="I94" s="9"/>
      <c r="J94" s="9"/>
      <c r="K94" s="9"/>
      <c r="L94" s="9"/>
      <c r="M94" s="9"/>
      <c r="N94" s="9"/>
      <c r="O94" s="9"/>
      <c r="P94" s="9"/>
      <c r="Q94" s="9"/>
      <c r="R94" s="9"/>
      <c r="S94" s="9"/>
      <c r="T94" s="9"/>
      <c r="U94" s="9"/>
      <c r="V94" s="9"/>
      <c r="W94" s="9"/>
      <c r="X94" s="9"/>
      <c r="Y94" s="9"/>
    </row>
    <row r="95" spans="1:25">
      <c r="A95" s="9"/>
      <c r="B95" s="9"/>
      <c r="C95" s="9"/>
      <c r="D95" s="9"/>
      <c r="E95" s="9"/>
      <c r="F95" s="9"/>
      <c r="G95" s="9"/>
      <c r="H95" s="9"/>
      <c r="I95" s="9"/>
      <c r="J95" s="9"/>
      <c r="K95" s="9"/>
      <c r="L95" s="9"/>
      <c r="M95" s="9"/>
      <c r="N95" s="9"/>
      <c r="O95" s="9"/>
      <c r="P95" s="9"/>
      <c r="Q95" s="9"/>
      <c r="R95" s="9"/>
      <c r="S95" s="9"/>
      <c r="T95" s="9"/>
      <c r="U95" s="9"/>
      <c r="V95" s="9"/>
      <c r="W95" s="9"/>
      <c r="X95" s="9"/>
      <c r="Y95" s="9"/>
    </row>
    <row r="96" spans="1:25">
      <c r="A96" s="9"/>
      <c r="B96" s="9"/>
      <c r="C96" s="9"/>
      <c r="D96" s="9"/>
      <c r="E96" s="9"/>
      <c r="F96" s="9"/>
      <c r="G96" s="9"/>
      <c r="H96" s="9"/>
      <c r="I96" s="9"/>
      <c r="J96" s="9"/>
      <c r="K96" s="9"/>
      <c r="L96" s="9"/>
      <c r="M96" s="9"/>
      <c r="N96" s="9"/>
      <c r="O96" s="9"/>
      <c r="P96" s="9"/>
      <c r="Q96" s="9"/>
      <c r="R96" s="9"/>
      <c r="S96" s="9"/>
      <c r="T96" s="9"/>
      <c r="U96" s="9"/>
      <c r="V96" s="9"/>
      <c r="W96" s="9"/>
      <c r="X96" s="9"/>
      <c r="Y96" s="9"/>
    </row>
    <row r="97" spans="1:25">
      <c r="A97" s="9"/>
      <c r="B97" s="9"/>
      <c r="C97" s="9"/>
      <c r="D97" s="9"/>
      <c r="E97" s="9"/>
      <c r="F97" s="9"/>
      <c r="G97" s="9"/>
      <c r="H97" s="9"/>
      <c r="I97" s="9"/>
      <c r="J97" s="9"/>
      <c r="K97" s="9"/>
      <c r="L97" s="9"/>
      <c r="M97" s="9"/>
      <c r="N97" s="9"/>
      <c r="O97" s="9"/>
      <c r="P97" s="9"/>
      <c r="Q97" s="9"/>
      <c r="R97" s="9"/>
      <c r="S97" s="9"/>
      <c r="T97" s="9"/>
      <c r="U97" s="9"/>
      <c r="V97" s="9"/>
      <c r="W97" s="9"/>
      <c r="X97" s="9"/>
      <c r="Y97" s="9"/>
    </row>
    <row r="98" spans="1:25">
      <c r="A98" s="9"/>
      <c r="B98" s="9"/>
      <c r="C98" s="9"/>
      <c r="D98" s="9"/>
      <c r="E98" s="9"/>
      <c r="F98" s="9"/>
      <c r="G98" s="9"/>
      <c r="H98" s="9"/>
      <c r="I98" s="9"/>
      <c r="J98" s="9"/>
      <c r="K98" s="9"/>
      <c r="L98" s="9"/>
      <c r="M98" s="9"/>
      <c r="N98" s="9"/>
      <c r="O98" s="9"/>
      <c r="P98" s="9"/>
      <c r="Q98" s="9"/>
      <c r="R98" s="9"/>
      <c r="S98" s="9"/>
      <c r="T98" s="9"/>
      <c r="U98" s="9"/>
      <c r="V98" s="9"/>
      <c r="W98" s="9"/>
      <c r="X98" s="9"/>
      <c r="Y98" s="9"/>
    </row>
    <row r="99" spans="1:25">
      <c r="A99" s="9"/>
      <c r="B99" s="9"/>
      <c r="C99" s="9"/>
      <c r="D99" s="9"/>
      <c r="E99" s="9"/>
      <c r="F99" s="9"/>
      <c r="G99" s="9"/>
      <c r="H99" s="9"/>
      <c r="I99" s="9"/>
      <c r="J99" s="9"/>
      <c r="K99" s="9"/>
      <c r="L99" s="9"/>
      <c r="M99" s="9"/>
      <c r="N99" s="9"/>
      <c r="O99" s="9"/>
      <c r="P99" s="9"/>
      <c r="Q99" s="9"/>
      <c r="R99" s="9"/>
      <c r="S99" s="9"/>
      <c r="T99" s="9"/>
      <c r="U99" s="9"/>
      <c r="V99" s="9"/>
      <c r="W99" s="9"/>
      <c r="X99" s="9"/>
      <c r="Y99" s="9"/>
    </row>
    <row r="100" spans="1:25">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c r="A993" s="9"/>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c r="A994" s="9"/>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c r="A995" s="9"/>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1:25">
      <c r="A996" s="9"/>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1:25">
      <c r="A997" s="9"/>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1:25">
      <c r="A998" s="9"/>
      <c r="B998" s="9"/>
      <c r="C998" s="9"/>
      <c r="D998" s="9"/>
      <c r="E998" s="9"/>
      <c r="F998" s="9"/>
      <c r="G998" s="9"/>
      <c r="H998" s="9"/>
      <c r="I998" s="9"/>
      <c r="J998" s="9"/>
      <c r="K998" s="9"/>
      <c r="L998" s="9"/>
      <c r="M998" s="9"/>
      <c r="N998" s="9"/>
      <c r="O998" s="9"/>
      <c r="P998" s="9"/>
      <c r="Q998" s="9"/>
      <c r="R998" s="9"/>
      <c r="S998" s="9"/>
      <c r="T998" s="9"/>
      <c r="U998" s="9"/>
      <c r="V998" s="9"/>
      <c r="W998" s="9"/>
      <c r="X998" s="9"/>
      <c r="Y998" s="9"/>
    </row>
    <row r="999" spans="1:25">
      <c r="A999" s="9"/>
      <c r="B999" s="9"/>
      <c r="C999" s="9"/>
      <c r="D999" s="9"/>
      <c r="E999" s="9"/>
      <c r="F999" s="9"/>
      <c r="G999" s="9"/>
      <c r="H999" s="9"/>
      <c r="I999" s="9"/>
      <c r="J999" s="9"/>
      <c r="K999" s="9"/>
      <c r="L999" s="9"/>
      <c r="M999" s="9"/>
      <c r="N999" s="9"/>
      <c r="O999" s="9"/>
      <c r="P999" s="9"/>
      <c r="Q999" s="9"/>
      <c r="R999" s="9"/>
      <c r="S999" s="9"/>
      <c r="T999" s="9"/>
      <c r="U999" s="9"/>
      <c r="V999" s="9"/>
      <c r="W999" s="9"/>
      <c r="X999" s="9"/>
      <c r="Y999" s="9"/>
    </row>
    <row r="1000" spans="1:2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row>
    <row r="1001" spans="1:2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row>
    <row r="1002" spans="1:2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row>
    <row r="1003" spans="1:2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row>
  </sheetData>
  <mergeCells count="1">
    <mergeCell ref="A2:F2"/>
  </mergeCells>
  <pageMargins left="0.70866141732283472" right="0.70866141732283472" top="0.74803149606299213" bottom="0.74803149606299213" header="0.31496062992125984" footer="0.31496062992125984"/>
  <pageSetup paperSize="9" scale="9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1. Инф.о ходе реал-ции каз</vt:lpstr>
      <vt:lpstr>2. Освоение средств каз</vt:lpstr>
      <vt:lpstr>'1. Инф.о ходе реал-ции каз'!Область_печати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205k</cp:lastModifiedBy>
  <cp:lastPrinted>2022-02-14T08:42:05Z</cp:lastPrinted>
  <dcterms:created xsi:type="dcterms:W3CDTF">2018-02-12T02:41:30Z</dcterms:created>
  <dcterms:modified xsi:type="dcterms:W3CDTF">2022-02-14T08:54:06Z</dcterms:modified>
</cp:coreProperties>
</file>