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для работы\Программа ПРТ\Программа ПРТ\2021-2025\ПРТ 2021-2025 гг ноябрь\отчет ПРТ 2021\"/>
    </mc:Choice>
  </mc:AlternateContent>
  <xr:revisionPtr revIDLastSave="0" documentId="13_ncr:1_{1F74B910-5CB9-4850-A8EF-E2D1430CC01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рус" sheetId="2" r:id="rId1"/>
  </sheets>
  <definedNames>
    <definedName name="_GoBack" localSheetId="0">рус!$B$66</definedName>
    <definedName name="_xlnm._FilterDatabase" localSheetId="0" hidden="1">рус!$A$12:$K$12</definedName>
    <definedName name="Z_265F7E40_7672_47D8_9CE4_4C134EF98C7D_.wvu.PrintArea" localSheetId="0" hidden="1">рус!$A$4:$H$208</definedName>
    <definedName name="Z_265F7E40_7672_47D8_9CE4_4C134EF98C7D_.wvu.Rows" localSheetId="0" hidden="1">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,рус!#REF!</definedName>
    <definedName name="Z_2ACE87DB_549C_494D_8D7C_02C5DADB0811_.wvu.Rows" localSheetId="0" hidden="1">рус!#REF!,рус!#REF!,рус!#REF!,рус!#REF!,рус!#REF!,рус!#REF!</definedName>
    <definedName name="Z_3866D92C_E6CA_4391_BC7D_E318C056A683_.wvu.Rows" localSheetId="0" hidden="1">рус!#REF!,рус!#REF!,рус!#REF!,рус!#REF!,рус!#REF!,рус!#REF!</definedName>
    <definedName name="Z_CE22115F_0C1E_41E3_9068_49E483EF679C_.wvu.Rows" localSheetId="0" hidden="1">рус!#REF!,рус!#REF!,рус!#REF!,рус!#REF!,рус!#REF!,рус!#REF!</definedName>
    <definedName name="_xlnm.Print_Titles" localSheetId="0">рус!$10:$12</definedName>
    <definedName name="_xlnm.Print_Area" localSheetId="0">рус!$A$1:$K$407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7" i="2" l="1"/>
  <c r="H407" i="2"/>
  <c r="F407" i="2"/>
  <c r="G403" i="2"/>
  <c r="H403" i="2"/>
  <c r="F403" i="2"/>
  <c r="H114" i="2"/>
  <c r="H113" i="2"/>
  <c r="H82" i="2"/>
  <c r="G114" i="2"/>
  <c r="G113" i="2"/>
  <c r="H111" i="2" l="1"/>
  <c r="G396" i="2"/>
  <c r="G400" i="2" s="1"/>
  <c r="H396" i="2"/>
  <c r="H400" i="2" s="1"/>
  <c r="F396" i="2"/>
  <c r="F400" i="2" s="1"/>
  <c r="G395" i="2"/>
  <c r="G399" i="2" s="1"/>
  <c r="H395" i="2"/>
  <c r="H399" i="2" s="1"/>
  <c r="F395" i="2"/>
  <c r="F399" i="2" s="1"/>
  <c r="G397" i="2"/>
  <c r="G401" i="2" s="1"/>
  <c r="H397" i="2"/>
  <c r="H401" i="2" s="1"/>
  <c r="F397" i="2"/>
  <c r="F401" i="2" s="1"/>
  <c r="G183" i="2"/>
  <c r="H183" i="2"/>
  <c r="F183" i="2"/>
  <c r="G182" i="2"/>
  <c r="H182" i="2"/>
  <c r="F182" i="2"/>
  <c r="G169" i="2"/>
  <c r="G185" i="2" s="1"/>
  <c r="H169" i="2"/>
  <c r="G170" i="2"/>
  <c r="H170" i="2"/>
  <c r="G171" i="2"/>
  <c r="H171" i="2"/>
  <c r="F170" i="2"/>
  <c r="F171" i="2"/>
  <c r="F169" i="2"/>
  <c r="F185" i="2" s="1"/>
  <c r="G56" i="2"/>
  <c r="G61" i="2" s="1"/>
  <c r="H56" i="2"/>
  <c r="H61" i="2" s="1"/>
  <c r="F56" i="2"/>
  <c r="F61" i="2" s="1"/>
  <c r="G55" i="2"/>
  <c r="G60" i="2" s="1"/>
  <c r="H55" i="2"/>
  <c r="H60" i="2" s="1"/>
  <c r="F55" i="2"/>
  <c r="F60" i="2" s="1"/>
  <c r="G168" i="2" l="1"/>
  <c r="F398" i="2"/>
  <c r="G398" i="2"/>
  <c r="H398" i="2"/>
  <c r="H168" i="2"/>
  <c r="F168" i="2"/>
  <c r="H185" i="2"/>
  <c r="G115" i="2"/>
  <c r="F115" i="2"/>
  <c r="H292" i="2" l="1"/>
  <c r="H236" i="2"/>
  <c r="H172" i="2"/>
  <c r="H50" i="2"/>
  <c r="H47" i="2"/>
  <c r="H44" i="2"/>
  <c r="H287" i="2"/>
  <c r="H259" i="2"/>
  <c r="H217" i="2"/>
  <c r="H250" i="2"/>
  <c r="G220" i="2" l="1"/>
  <c r="F220" i="2"/>
  <c r="H220" i="2"/>
  <c r="H115" i="2" l="1"/>
  <c r="H309" i="2" l="1"/>
  <c r="H367" i="2"/>
  <c r="H350" i="2"/>
  <c r="H318" i="2"/>
  <c r="H297" i="2"/>
  <c r="H331" i="2"/>
  <c r="H325" i="2"/>
  <c r="H336" i="2"/>
  <c r="H385" i="2"/>
  <c r="H378" i="2"/>
  <c r="H344" i="2"/>
  <c r="H358" i="2"/>
  <c r="G25" i="2" l="1"/>
  <c r="H25" i="2"/>
  <c r="F25" i="2"/>
  <c r="H23" i="2"/>
  <c r="H41" i="2" s="1"/>
  <c r="G23" i="2"/>
  <c r="G41" i="2" s="1"/>
  <c r="H22" i="2"/>
  <c r="G22" i="2"/>
  <c r="F22" i="2"/>
  <c r="H59" i="2" l="1"/>
  <c r="H53" i="2"/>
  <c r="G53" i="2"/>
  <c r="G59" i="2"/>
  <c r="G172" i="2"/>
  <c r="F172" i="2"/>
  <c r="G259" i="2" l="1"/>
  <c r="F259" i="2"/>
  <c r="G236" i="2"/>
  <c r="F236" i="2"/>
  <c r="G217" i="2"/>
  <c r="F217" i="2"/>
  <c r="G250" i="2"/>
  <c r="F250" i="2"/>
  <c r="G186" i="2"/>
  <c r="G404" i="2" s="1"/>
  <c r="H186" i="2"/>
  <c r="H404" i="2" s="1"/>
  <c r="G187" i="2"/>
  <c r="G405" i="2" s="1"/>
  <c r="H187" i="2"/>
  <c r="H405" i="2" s="1"/>
  <c r="F114" i="2"/>
  <c r="F187" i="2" s="1"/>
  <c r="F405" i="2" s="1"/>
  <c r="F113" i="2"/>
  <c r="F186" i="2" s="1"/>
  <c r="G82" i="2"/>
  <c r="F82" i="2"/>
  <c r="F23" i="2"/>
  <c r="F41" i="2" s="1"/>
  <c r="G50" i="2"/>
  <c r="F50" i="2"/>
  <c r="G47" i="2"/>
  <c r="F47" i="2"/>
  <c r="G44" i="2"/>
  <c r="F44" i="2"/>
  <c r="G43" i="2"/>
  <c r="H43" i="2"/>
  <c r="H62" i="2" s="1"/>
  <c r="G287" i="2"/>
  <c r="F287" i="2"/>
  <c r="G292" i="2"/>
  <c r="F292" i="2"/>
  <c r="G385" i="2"/>
  <c r="F385" i="2"/>
  <c r="G378" i="2"/>
  <c r="F378" i="2"/>
  <c r="G367" i="2"/>
  <c r="F367" i="2"/>
  <c r="G358" i="2"/>
  <c r="F358" i="2"/>
  <c r="G350" i="2"/>
  <c r="F350" i="2"/>
  <c r="G344" i="2"/>
  <c r="F344" i="2"/>
  <c r="G336" i="2"/>
  <c r="F336" i="2"/>
  <c r="G331" i="2"/>
  <c r="F331" i="2"/>
  <c r="G325" i="2"/>
  <c r="F325" i="2"/>
  <c r="G318" i="2"/>
  <c r="F318" i="2"/>
  <c r="G309" i="2"/>
  <c r="F309" i="2"/>
  <c r="G297" i="2"/>
  <c r="F297" i="2"/>
  <c r="F184" i="2" l="1"/>
  <c r="F404" i="2"/>
  <c r="H58" i="2"/>
  <c r="H406" i="2"/>
  <c r="H402" i="2" s="1"/>
  <c r="F53" i="2"/>
  <c r="F59" i="2"/>
  <c r="G40" i="2"/>
  <c r="G62" i="2"/>
  <c r="H184" i="2"/>
  <c r="G184" i="2"/>
  <c r="F180" i="2"/>
  <c r="F111" i="2"/>
  <c r="H180" i="2"/>
  <c r="G180" i="2"/>
  <c r="G111" i="2"/>
  <c r="H40" i="2"/>
  <c r="F43" i="2"/>
  <c r="F62" i="2" s="1"/>
  <c r="F406" i="2" s="1"/>
  <c r="G58" i="2" l="1"/>
  <c r="G406" i="2"/>
  <c r="G402" i="2" s="1"/>
  <c r="F402" i="2"/>
  <c r="F58" i="2"/>
  <c r="G394" i="2"/>
  <c r="F394" i="2"/>
  <c r="H394" i="2"/>
  <c r="F40" i="2"/>
</calcChain>
</file>

<file path=xl/sharedStrings.xml><?xml version="1.0" encoding="utf-8"?>
<sst xmlns="http://schemas.openxmlformats.org/spreadsheetml/2006/main" count="1322" uniqueCount="369">
  <si>
    <t>%</t>
  </si>
  <si>
    <t>НАПРАВЛЕНИЕ 1: Развитие экономики региона</t>
  </si>
  <si>
    <t>0/0</t>
  </si>
  <si>
    <t>ОППиТ</t>
  </si>
  <si>
    <t>ОСХ</t>
  </si>
  <si>
    <t>ОЗиСП, ЦЗ</t>
  </si>
  <si>
    <t>ОФКиС</t>
  </si>
  <si>
    <t>Мероприятия</t>
  </si>
  <si>
    <t>ОП</t>
  </si>
  <si>
    <t>Источники финансирования</t>
  </si>
  <si>
    <t>Код бюджетной программы</t>
  </si>
  <si>
    <t>*</t>
  </si>
  <si>
    <t>млн. тенге</t>
  </si>
  <si>
    <t>РБ</t>
  </si>
  <si>
    <t>акимат района</t>
  </si>
  <si>
    <t>МБ</t>
  </si>
  <si>
    <t>ОЭиФ</t>
  </si>
  <si>
    <t>ОС</t>
  </si>
  <si>
    <t>Индекс промышленного производства обрабатывающей промышленности</t>
  </si>
  <si>
    <t>Инвестиции в основной капитал в обрабатывающую промышленность</t>
  </si>
  <si>
    <t>млрд. тенге</t>
  </si>
  <si>
    <t>Индекс физического объема валовой продукции (услуг) сельского хозяйства</t>
  </si>
  <si>
    <t>Цель 1 - Приоритетное развитие несырьевых отраслей промышленности</t>
  </si>
  <si>
    <t>Цель 2 - Повышение конкурентоспособности отраслей АПК</t>
  </si>
  <si>
    <t>Цель 3 - Развитие туризма - как новая ниша для развития предпринимательства</t>
  </si>
  <si>
    <t>Увеличение количества обслуженных посетителей местами размещения в регионе в сравнении с предыдущим годом</t>
  </si>
  <si>
    <t>НАПРАВЛЕНИЕ 2: Регион, комфортный и безопасный для проживания</t>
  </si>
  <si>
    <t>Обеспеченность жильем на одного проживающего</t>
  </si>
  <si>
    <t>Обеспеченность централизованным водоснабжением:</t>
  </si>
  <si>
    <t>в городах;</t>
  </si>
  <si>
    <t>в сельских населенных пунктах</t>
  </si>
  <si>
    <t>кв.м</t>
  </si>
  <si>
    <t>Доля автомобильных дорог областного и районного значения, находящихся в хорошем и удовлетворительном состоянии</t>
  </si>
  <si>
    <t>Уровень преступности на 10 000 населения</t>
  </si>
  <si>
    <t>Уровень обеспеченности инфраструктуры противодействия чрезвычайным ситуациям</t>
  </si>
  <si>
    <t>ед</t>
  </si>
  <si>
    <t>НАПРАВЛЕНИЕ 3 - Обеспечение нового качества жизни</t>
  </si>
  <si>
    <t>Создание новых рабочих мест</t>
  </si>
  <si>
    <t>Общая смертность</t>
  </si>
  <si>
    <t>БРБ</t>
  </si>
  <si>
    <t>Количество функционирующих аварийных и трехсменных школ</t>
  </si>
  <si>
    <t>Обеспеченность населения спортивной инфраструктурой на 1000 человек</t>
  </si>
  <si>
    <t>Уровень обеспеченности СНП социальными благами и услугами в соответствии с системой региональных стандартов</t>
  </si>
  <si>
    <t>ОО, ОС</t>
  </si>
  <si>
    <t>ДИ</t>
  </si>
  <si>
    <t>Строительство склада для хранения зерна</t>
  </si>
  <si>
    <t>ОППиТ,  ТОО "Макинская птицефабрика"</t>
  </si>
  <si>
    <t>Строительство производственной (индустриальной) инженерной инфраструктуры для птицефабрики по выращиванию бройлеров производительностью 60 тысяч тонн в живом весе в год в Буландынском районе Акмолинской области (сети, сооружения водоотведения, очистные сооружения)</t>
  </si>
  <si>
    <t>УС</t>
  </si>
  <si>
    <t>Строительство производственной (индустриальной) инженерной инфраструктуры для птицефабрики по выращиванию бройлеров производительностью 60 тысяч тонн в живом весе в год в Буландынском районе Акмолинской области (сети и сооружения электроснабжения, слаботочные сети )</t>
  </si>
  <si>
    <t>УЭиЖКХ</t>
  </si>
  <si>
    <t>271.051</t>
  </si>
  <si>
    <t>279.024</t>
  </si>
  <si>
    <t xml:space="preserve">Капитальный ремонт Иванковской платины </t>
  </si>
  <si>
    <t>УПРиРП</t>
  </si>
  <si>
    <t>Цель 6 - Улучшение состояния местных дорог</t>
  </si>
  <si>
    <t>Цель 7 - Обеспечение правопорядка и безопасности жизнедеятельности населения</t>
  </si>
  <si>
    <t>Цель 8 - Сокращение трудодефицита кадров в регионе</t>
  </si>
  <si>
    <t>постоянные</t>
  </si>
  <si>
    <t xml:space="preserve">временные </t>
  </si>
  <si>
    <t>Цель 9 - Улучшение показателей здоровья населения</t>
  </si>
  <si>
    <t>Цель 10 - Обеспечение доступности объектов социальной инфраструктуры для граждан</t>
  </si>
  <si>
    <t>Итого по направлению 3:</t>
  </si>
  <si>
    <t>км</t>
  </si>
  <si>
    <t xml:space="preserve">Средний ремонт дороги областного значения Макинск-Жалтыр </t>
  </si>
  <si>
    <t>УПТиАД</t>
  </si>
  <si>
    <t>ед.</t>
  </si>
  <si>
    <t>Проведение ярмарок вакансий</t>
  </si>
  <si>
    <t xml:space="preserve">Мониторинг объектов социальной инфраструктуры в составе рабочей группы </t>
  </si>
  <si>
    <t>ОЗиСП</t>
  </si>
  <si>
    <t>Проведение информационно - разъяснительной работы в СМИ и социальных сетях</t>
  </si>
  <si>
    <t>Проведение обследования малообеспеченных семей в составе участковой комиссии</t>
  </si>
  <si>
    <t>Строительство птицефабрики (3 очередь)</t>
  </si>
  <si>
    <t>ТОО "Бота 2015"</t>
  </si>
  <si>
    <t xml:space="preserve">Завершение строительства бассейна в г. Макинске </t>
  </si>
  <si>
    <t>Установка камер видеонаблюдения</t>
  </si>
  <si>
    <t>акимы сельских округов</t>
  </si>
  <si>
    <t>Цель 4 - Повышение обеспеченности населения жильем, централизованным водоснабжением и газоснабжением</t>
  </si>
  <si>
    <t>-</t>
  </si>
  <si>
    <t>Цель 5: Улучшение экологической ситуации в регионе</t>
  </si>
  <si>
    <t>Доля переработки и утилизации твердых бытовых отходов</t>
  </si>
  <si>
    <t>Доля объектов размещения твердых бытовых отходов, соответствующих экологическим требованиям и санитарным правилам (от общего количества мест их размещения)</t>
  </si>
  <si>
    <t>Удельный вес трудоспособных получателей АСП (обусловленной денежной помощи), занятых и вовлеченных в активные меры содействия занятости (в общем числе трудоспособных получателей ОДП)</t>
  </si>
  <si>
    <t>Цель 11: Формирование устойчивой антикоррупционной культуры</t>
  </si>
  <si>
    <t>Уровень коррупции</t>
  </si>
  <si>
    <t>аппарат акима района</t>
  </si>
  <si>
    <t>,</t>
  </si>
  <si>
    <t>Проведение круглых столов, семинаров среди сотрудников государственных органов по формирования антироррупционной культуры</t>
  </si>
  <si>
    <t>Проведение внутреннего анализа коррупционных рисков</t>
  </si>
  <si>
    <t>Проведение информационно - разъяснительной работы среди населения посредствам  личного приема, публикаций в социальных сетях на антикоррупционную тему</t>
  </si>
  <si>
    <t>Финансирование мероприятий по Отделу экономики и финансов района</t>
  </si>
  <si>
    <t>459.003 Проведение оценки имущества в целях налогообложения</t>
  </si>
  <si>
    <t>млн.тенге</t>
  </si>
  <si>
    <t>003</t>
  </si>
  <si>
    <t>010</t>
  </si>
  <si>
    <t xml:space="preserve">459.001 Услуги по реализации государственной политики в области формирования и развития экономической политики, государственного планирования, исполнения бюджета и управления коммунальной собственностью района </t>
  </si>
  <si>
    <t>001</t>
  </si>
  <si>
    <t>459.021 Обслуживание долга местных исполнительных органов по выплате вознаграждений и иных платежей по займам из областного бюджета</t>
  </si>
  <si>
    <t>021</t>
  </si>
  <si>
    <t>459.038 Субъвенции ***</t>
  </si>
  <si>
    <t>038</t>
  </si>
  <si>
    <t>006</t>
  </si>
  <si>
    <t>054</t>
  </si>
  <si>
    <t>005</t>
  </si>
  <si>
    <t>459.024 Целевые текущие трансферты из нижестоящего бюджета на компинсацию потерь вышестоящего бюджета в связи с изменением законодательства</t>
  </si>
  <si>
    <t>024</t>
  </si>
  <si>
    <t>459.018 Бюджетные кредиты для реализации мер социальной поддержки специалистов</t>
  </si>
  <si>
    <t>018</t>
  </si>
  <si>
    <t xml:space="preserve">459.099 Реализация мер по оказанию социальной поддержки специалистов </t>
  </si>
  <si>
    <t>099</t>
  </si>
  <si>
    <t>015</t>
  </si>
  <si>
    <t>012</t>
  </si>
  <si>
    <t>Финансирование по Аппарату маслихата района</t>
  </si>
  <si>
    <t>112.001 Услуги по обеспечению деятельности маслихата района (города областного значения)</t>
  </si>
  <si>
    <t>Аппарат маслихата</t>
  </si>
  <si>
    <t xml:space="preserve">Финансирование мероприятий по Отделу жилищно-коммунального хозяйства, пассажирского транспорта, автомобильных дорог и жилищной инспекции района </t>
  </si>
  <si>
    <t>ОЖКХ, ПТ, АДиЖИ</t>
  </si>
  <si>
    <t>050</t>
  </si>
  <si>
    <t xml:space="preserve">492.001 Услуги по реализации государственной политики на местном уровне в области жилищно-коммунального хозяйства, пассажирского транспорта, автомобильных дорог и жилищной инспекции </t>
  </si>
  <si>
    <t xml:space="preserve">492.023 Обеспечение функционирования автомобильных дорог </t>
  </si>
  <si>
    <t>023</t>
  </si>
  <si>
    <t>492.045 Капитальный и средний ремонт автомобильных дорог районного значения иулиц населенных пунктов</t>
  </si>
  <si>
    <t>045</t>
  </si>
  <si>
    <t>013</t>
  </si>
  <si>
    <t>492.065 Формирование или увеличение уставного капитала юридических лиц</t>
  </si>
  <si>
    <t>065</t>
  </si>
  <si>
    <t>492.003 Организация сохранения государственного жилищного фонда</t>
  </si>
  <si>
    <t>492.037 Субсидирование  пассажирских перевозок по социально значимым городским (сельским), пригородным и внутрирайонным сообщениям</t>
  </si>
  <si>
    <t>037</t>
  </si>
  <si>
    <t>011</t>
  </si>
  <si>
    <t>492.015 Освещение улиц в населенных пунктах</t>
  </si>
  <si>
    <t>113</t>
  </si>
  <si>
    <t>492.031 Изготовление технических паспортов на объекты</t>
  </si>
  <si>
    <t>031</t>
  </si>
  <si>
    <t xml:space="preserve">Финансирование мероприятий по Отделу предпринимательства, промышленности и туризма </t>
  </si>
  <si>
    <t>493.001 «Услуги по реализации государственной политики в области формирования и развития экономической политики, системы государственного планирования»</t>
  </si>
  <si>
    <t xml:space="preserve">Финансирование мероприятий по Аппарату акима района </t>
  </si>
  <si>
    <t>122.001 Услуги по обеспечению деятельности акима района (города областного значения)</t>
  </si>
  <si>
    <t>Аппарат акима района</t>
  </si>
  <si>
    <t>122.005 Мероприятия в рамках исполнения всеобщей воинской обязанности</t>
  </si>
  <si>
    <t>122.006 Предупреждение и ликвидация чрезвычайных ситуаций масштаба района (города областного значения)</t>
  </si>
  <si>
    <t>122.007 Мероприятия по профилактике и тушению степных пожаров районного (городского) масштаба, а также пожаров в населенных пунктах, в которых не созданы органы государственной противопожарной службы</t>
  </si>
  <si>
    <t>007</t>
  </si>
  <si>
    <t xml:space="preserve">Финансирование мероприятий по Отделу занятости и социальных программ района </t>
  </si>
  <si>
    <t>451.007 Социальная помощь отдельным категориям нуждающихся граждан по решениям местных представительных органов</t>
  </si>
  <si>
    <t>ОЗиСП                              ЦЗ</t>
  </si>
  <si>
    <t>ОБ</t>
  </si>
  <si>
    <t>451.010 Материальное обеспечение детей-инвалидов, воспитывающихся и обучающихся на дому</t>
  </si>
  <si>
    <t>451.011 Оплата услуг по зачислению, выплате и доставке пособий и других социальных выплат</t>
  </si>
  <si>
    <t>451.017 Обеспечение нуждающихся инвалидов обязательными гигиеническими средствами и предоставление услуг специалистами жестового языка, индивидуальными помощниками в соответствии с индивидуальной программой реабилитации инвалида</t>
  </si>
  <si>
    <t>017</t>
  </si>
  <si>
    <t>451.050 Реализация Плана мероприятий по обеспечению прав и улучшению качества жизни инвалидов в Республике Казахстан на 2012-2018 годы</t>
  </si>
  <si>
    <t>451.054 Размещение государственного социального заказа в неправительственных организациях</t>
  </si>
  <si>
    <t>451.001 Услуги по реализации государственной политики на местном уровне в области обеспечения занятости и реализации социальных программ для населения</t>
  </si>
  <si>
    <t>451.002 Программа занятости</t>
  </si>
  <si>
    <t>002</t>
  </si>
  <si>
    <t xml:space="preserve">451.005 Государственная адресная социальная помощь </t>
  </si>
  <si>
    <t>451.006 Оказание жилищной помощи</t>
  </si>
  <si>
    <t>451.023 Обеспечение деятельности центров занятости населения</t>
  </si>
  <si>
    <t>451.021 Капитальные расходы государственного органа</t>
  </si>
  <si>
    <t>451.113 Целевые текущие трансферты нижестоящим бюджетам***</t>
  </si>
  <si>
    <t>РайБ</t>
  </si>
  <si>
    <t xml:space="preserve">451.004 Оказание социальной помощи на приобретение топлива специалистам здравоохранения, образования, социального обеспечения, культуры, спорта и ветеринарии в сельской местности </t>
  </si>
  <si>
    <t>004</t>
  </si>
  <si>
    <t>Финансирование мероприятий по Отделу строительства района</t>
  </si>
  <si>
    <t>467.005 Развитие коммунального хозяйства</t>
  </si>
  <si>
    <t>467.006 Развитие системы водоснабжения и водоотведения</t>
  </si>
  <si>
    <t>008</t>
  </si>
  <si>
    <t>467.004 Проектирование, развитие и (или) обустройство инженерно-коммуникационной инфраструктуры</t>
  </si>
  <si>
    <t>467.003 Проектирование и (или) строительство, реконструкция жилья коммунального жилищного фонда</t>
  </si>
  <si>
    <t>467.001 Услуги по реализации государственной политики на местном уровне в области строительства</t>
  </si>
  <si>
    <t>467.058 Развитие системы водоснабжения и водоотведения в сельских населенных пунктах</t>
  </si>
  <si>
    <t>058</t>
  </si>
  <si>
    <t xml:space="preserve">Финансирование мероприятий по Отделу культуры и развития языков района </t>
  </si>
  <si>
    <t>455.001 Услуги по реализации государственной политики на местном уровне в области развития языков и культуры</t>
  </si>
  <si>
    <t>ОКиРЯ</t>
  </si>
  <si>
    <t>455.003 Поддержка культурно-досуговой работы</t>
  </si>
  <si>
    <t>455.006 Функционирование районных (городских) библиотек</t>
  </si>
  <si>
    <t>455.032 Капитальные расходы подведомственных государственных учреждений и организаций</t>
  </si>
  <si>
    <t>032</t>
  </si>
  <si>
    <t>455.007 Развитие государственного языка и других языков народа Казахстана</t>
  </si>
  <si>
    <t>Финансирование мероприятий по Отделу сельского хозяйства района</t>
  </si>
  <si>
    <t xml:space="preserve">462.001 «Услуги по реализации государственной политики на местном уровне в сфере сельского хозяйства» </t>
  </si>
  <si>
    <t>Финансирование мероприятий по Отделу внутренней политики района</t>
  </si>
  <si>
    <t xml:space="preserve">456.002 Услуги по проведению государственной информационной политики </t>
  </si>
  <si>
    <t>ОВП</t>
  </si>
  <si>
    <t>456.001 Услуги по реализации государственной политики на местном уровне в области информации, укрепления государственности и формирования социального оптимизма граждан</t>
  </si>
  <si>
    <t>456.003 Реализация мероприятий в сфере молодежной политики</t>
  </si>
  <si>
    <t xml:space="preserve">Финансирование мероприятий по Отделу физической культуры и спорта района </t>
  </si>
  <si>
    <t xml:space="preserve">465.001 Услуги по реализации государственной политики на местном уровне  в сфере физической культуры и спорта </t>
  </si>
  <si>
    <t>465.006 Проведение спортивных соревнований на районном (города областного значения) уровне</t>
  </si>
  <si>
    <t>465.007 Подготовка и участие членов  сборных команд района (города областного значения) по различным видам спорта на областных спортивных соревнованиях</t>
  </si>
  <si>
    <t>Финансирование мероприятий по Отделу земельных отношений района</t>
  </si>
  <si>
    <t>463.001 Услуги по реализации государственной политики в области регулирования земельных отношений на территории района (города областного значения)</t>
  </si>
  <si>
    <t>ОЗО</t>
  </si>
  <si>
    <t>Финансирование мероприятий по Отделу архитектуры и градостроительства района</t>
  </si>
  <si>
    <t xml:space="preserve">468.001 Услуги по реализации государственной политики  в области  архитектуры и градостроительства на местном уровне </t>
  </si>
  <si>
    <t>ОАиГС</t>
  </si>
  <si>
    <t>468.003 Разработка схем градостроительного развития территории района и генеральных планов населенных пунктов</t>
  </si>
  <si>
    <t>124.001 МСУ Услуги по обеспечению деятельности акима района в городе, города районного значения, поселка, села, сельского округа</t>
  </si>
  <si>
    <t>124.003 Оказание социальной помощи нуждающимся гражданам на дому</t>
  </si>
  <si>
    <t xml:space="preserve">124.014 Организация водоснабжения населенных пунктов </t>
  </si>
  <si>
    <t>014</t>
  </si>
  <si>
    <t>124.008 Освещение улиц населенных пунктов</t>
  </si>
  <si>
    <t>124.022 МСУ Капитальные расходы государственного органа</t>
  </si>
  <si>
    <t>022</t>
  </si>
  <si>
    <t>124.009 Обеспечение санитории населенных пунктов</t>
  </si>
  <si>
    <t>009</t>
  </si>
  <si>
    <t>124.010 Содержание мест захоранений</t>
  </si>
  <si>
    <t>124.011 Благоустройство и озеленение населенных пунктов</t>
  </si>
  <si>
    <t>124.013 Обеспечение функционирования автомобильных дорог</t>
  </si>
  <si>
    <t>Финансирование мероприятий по Аппарату акима города Макинска</t>
  </si>
  <si>
    <t>Финансирование мероприятий по Аппарату акима Вознесенского сельского округа</t>
  </si>
  <si>
    <t>Финансирование мероприятий по Аппарату акима Караозекского сельского округа</t>
  </si>
  <si>
    <t>Финансирование мероприятий по Аппарату акима Айнакольский сельского округа</t>
  </si>
  <si>
    <t>Финансирование мероприятий по Аппарату акима Капитоновского сельского округа</t>
  </si>
  <si>
    <t>Финансирование мероприятий по Аппарату акима Амангельдинского сельского округа</t>
  </si>
  <si>
    <t>Финансирование мероприятий по Аппарату акима Новобратского сельского округа</t>
  </si>
  <si>
    <t>Финансирование мероприятий по Аппарату акима Никольского сельского округа</t>
  </si>
  <si>
    <t>Финансирование мероприятий по Аппарату акима Карамышевского сельского округа</t>
  </si>
  <si>
    <t>Финансирование мероприятий по Аппарату акима Журавлевского сельского округа</t>
  </si>
  <si>
    <t>Финансирование мероприятий по Аппарату акима Ергольского сельского округа</t>
  </si>
  <si>
    <t>Финансирование мероприятий по Аппарату акима Алтындынского сельского округа</t>
  </si>
  <si>
    <t>Итого по цели 1:</t>
  </si>
  <si>
    <t>Итого по цели 2:</t>
  </si>
  <si>
    <t>Итого по цели 3 :</t>
  </si>
  <si>
    <t>Всего по целям:</t>
  </si>
  <si>
    <t>Итого по БП:</t>
  </si>
  <si>
    <t>Всего по направлению 1:</t>
  </si>
  <si>
    <t>Всего по направлению 2:</t>
  </si>
  <si>
    <t>в том числе:</t>
  </si>
  <si>
    <t>Текущий ремонт дорог улиц г. Макинска (Куйбышева, Лермонтова, Калинина,Маяковского, Горького,Ломоносова,Пархоменко Громова)</t>
  </si>
  <si>
    <t>Текущий ремонт дорог по улицам Пристанционная, Элеваторная г. Макинска</t>
  </si>
  <si>
    <t>Текущий ремонт дорог по улице Скуридина г.Макинска</t>
  </si>
  <si>
    <t>Разработка схем развития и застройки с. Вознесенка</t>
  </si>
  <si>
    <t>Разработка схем развития и застройки с. Токтамыс</t>
  </si>
  <si>
    <t>в том числе</t>
  </si>
  <si>
    <t xml:space="preserve">Текущий ремонт здания Тастыозекского сельского клуба </t>
  </si>
  <si>
    <t>Текущий ремонт здания Буландынского районного дома культуры</t>
  </si>
  <si>
    <t xml:space="preserve">Строительство инженерных сетей к двум 60-ти квартирным жилым домам, расположенным по улице Космодемьянской г. Макинска (благоустройство) </t>
  </si>
  <si>
    <t>Реконструкция системы водоснабжения со строительством площадки водопроводных сооружений г. Макинск, Буландынский район, Акмолинская область</t>
  </si>
  <si>
    <t>Разработка проектно-сметной документации по реконструкции водопроводных сетей г.Макинск</t>
  </si>
  <si>
    <t>Разработка проектно-сметной документации по объекту "Строительство водопроводных сетей в с. Аккаин  Вознесенского  сельского округа, Буландынского района, Акмолинской области"</t>
  </si>
  <si>
    <t>Разработка проектно-сметной документации по объекту "Строительство водопроводных сетей в с. Алаколь и с.Жанаталап  Алтындынского сельского округа, Буландынского района, Акмолинской области"</t>
  </si>
  <si>
    <t>Разработка проектно-сметной документации по объекту "Строительство водопроводных сетей в с. Новодонецк Журавлевского сельского округа, Буландынского района, Акмолинской области"</t>
  </si>
  <si>
    <t>Разработка проектно-сметной документации по объекту "Строительство водопроводных сетей в с. Иванковка  Ергольского  сельского округа, Буландынского района, Акмолинской области"</t>
  </si>
  <si>
    <t>Строительство наружных инженерных сетей теплоснабжения центральной части г.Макинск Буландынского района</t>
  </si>
  <si>
    <t>Разработка проектно-сметной документации, строительство сетей теплоснабжения центральной части города Макинск (2 очередь) Буландынского района</t>
  </si>
  <si>
    <t>ВСЕГО по программе:</t>
  </si>
  <si>
    <t>ОЖКХ,ПТ,АДиЖИ</t>
  </si>
  <si>
    <t>Аппарат акима города Макинска</t>
  </si>
  <si>
    <t>Аппарат акима Алтандынского сельского округа</t>
  </si>
  <si>
    <t>Аппарат акима Ергольского сельского округа</t>
  </si>
  <si>
    <t>Аппарат акима Журавлевского сельского округа</t>
  </si>
  <si>
    <t>Аппарат акима Карамышевского сельского округа</t>
  </si>
  <si>
    <t>Аппарат акима Никольского сельского округа</t>
  </si>
  <si>
    <t>Аппарат акима Вознесенского сельского округа</t>
  </si>
  <si>
    <t>Аппарат акима Караозекского сельского округа</t>
  </si>
  <si>
    <t>Аппарат акима Айнакольского сельского округа</t>
  </si>
  <si>
    <t>Аппарат акима Амангельдинского сельского округа</t>
  </si>
  <si>
    <t>Аппарат акима Капитоновского сельского округа</t>
  </si>
  <si>
    <t>Аппарат акима Новобратского сельского округа</t>
  </si>
  <si>
    <t>Проведение скрининговых обследований населения для выявления заболеваний на ранней стадии</t>
  </si>
  <si>
    <t>Информация об исполнении</t>
  </si>
  <si>
    <t>Источник информации</t>
  </si>
  <si>
    <t>ОСХ, ТОО "ХПП Арна", ТОО СХП "Новобратское", ТОО "Журавлевка 1", ТОО МПФ</t>
  </si>
  <si>
    <t>Исполнение</t>
  </si>
  <si>
    <t>Приложение 2 к Методике по проведению мониторинга Стратегического плана развития Республики Казахстан, государственных и государственных развития территорий органов и программ правительственных программ, стратегических планов</t>
  </si>
  <si>
    <t>Отчет о реализации</t>
  </si>
  <si>
    <r>
      <t xml:space="preserve">      Государственный орган </t>
    </r>
    <r>
      <rPr>
        <b/>
        <u/>
        <sz val="12"/>
        <rFont val="Consolas"/>
        <family val="3"/>
        <charset val="204"/>
      </rPr>
      <t>ГУ "Отдел экономики и финансов Буландынского района"</t>
    </r>
  </si>
  <si>
    <t xml:space="preserve"> 1. Информация о ходе реализации программы</t>
  </si>
  <si>
    <r>
      <t xml:space="preserve">      Отчетный период </t>
    </r>
    <r>
      <rPr>
        <b/>
        <u/>
        <sz val="12"/>
        <rFont val="Consolas"/>
        <family val="3"/>
        <charset val="204"/>
      </rPr>
      <t>2021 год</t>
    </r>
  </si>
  <si>
    <r>
      <t xml:space="preserve">      Утвержден </t>
    </r>
    <r>
      <rPr>
        <b/>
        <u/>
        <sz val="12"/>
        <rFont val="Consolas"/>
        <family val="3"/>
        <charset val="204"/>
      </rPr>
      <t>25.12.2020 г. № 6С-67/2</t>
    </r>
  </si>
  <si>
    <t>Программы развития территорий Буландынского района Акмолинской области на 2021-2025 годы</t>
  </si>
  <si>
    <t>№</t>
  </si>
  <si>
    <t xml:space="preserve">Наименование </t>
  </si>
  <si>
    <t>Ед. изм.</t>
  </si>
  <si>
    <t>Ответственные за исполнение</t>
  </si>
  <si>
    <t>базовое (исходное) значение</t>
  </si>
  <si>
    <t>план</t>
  </si>
  <si>
    <t>факт</t>
  </si>
  <si>
    <t>НФ</t>
  </si>
  <si>
    <t>124.053 Управление коммунальным имуществом</t>
  </si>
  <si>
    <t>053</t>
  </si>
  <si>
    <t>467.008 Развитие объектов спорта</t>
  </si>
  <si>
    <t>467.009 Развитие теплоэнергетической системы</t>
  </si>
  <si>
    <t>467.011 Развитие объектов культуры</t>
  </si>
  <si>
    <t>467.085 Реализация инвестиционных проектов в малых и моногородах</t>
  </si>
  <si>
    <t>085</t>
  </si>
  <si>
    <t>492.011 Обеспечение бесперебойного теплоснабжения</t>
  </si>
  <si>
    <t>492.012 Функционирование системы водоснабжения</t>
  </si>
  <si>
    <t>492.020 Развитие транспортной инфраструктуры</t>
  </si>
  <si>
    <t>020</t>
  </si>
  <si>
    <t>492.021 Обеспечение безопасности дорожного движения</t>
  </si>
  <si>
    <t>492.026 Оргазизация эксплуатации тепловых сетей</t>
  </si>
  <si>
    <t>026</t>
  </si>
  <si>
    <t>492.107 Проведение мероприятий за счет резерва</t>
  </si>
  <si>
    <t>107</t>
  </si>
  <si>
    <t>459.005 Погашение долга местного исполнительного органа перед вышестоящим бюджетом</t>
  </si>
  <si>
    <t>459.006 Возврат неиспользованных (недоиспользованных) целевых трансфертов</t>
  </si>
  <si>
    <t>459.010 Приватизация, управление коммунальным имуществом</t>
  </si>
  <si>
    <t>459.113 Целевые текущие трансферты из местного бюджета***</t>
  </si>
  <si>
    <t>459.012 Резерв местного исполнительного органа района (города областного значения)***</t>
  </si>
  <si>
    <t>122.003 Капитальные расходы государственного органа</t>
  </si>
  <si>
    <t>122.107 Проведение мероприятий за счет резерва местного исполнительного органа на неотложные затраты</t>
  </si>
  <si>
    <t>Строительство многоквартирного двухэтажного жилого дома, расположенного по адресу:  Акмолинская область,Буландынский район,г.Макинск, ул. Лесная 41"</t>
  </si>
  <si>
    <t>"Строительство наружных инженерных сетей и благоустройство к многоквартирному двухэтажному жилому дому  по адресу: Акмолинская область, Буландынский район, г. Макинск, ул. Лесная, 41 "(благоустройство)</t>
  </si>
  <si>
    <t xml:space="preserve">Разработка ПСД по объекту"Строительство наружных инженерных сетей и благоустроиство к многоквартирному двухэтажному жилому дому по адресу: Акмолинская область, Буландынский район, г. Макинск, ул. Лесная 41 (теплоснабжения,водоснабжения,электроснабжения,канализация, благоустроиство) </t>
  </si>
  <si>
    <t xml:space="preserve">"Строительство наружных инженерных сетей и благоустройство к многоквартирному двухэтажному  жилому дому по адресу: Акмолинская область, Буландынский район, г. Макинск, ул. Лесная, 41" (теплоснабжение, водоснабжение, канализация) </t>
  </si>
  <si>
    <t xml:space="preserve">"Строительство наружных инженерных сетей и благоустройство к многоквартирному двухэтажному  жилому дому по адресу: Акмолинская область, Буландынский район, г. Макинск, ул. Лесная, 41" (электроснабжение) </t>
  </si>
  <si>
    <t>Разработка проектно-сметной документации по объекту "Строительство водопроводных сетей в с. Айнаколь Айнакольского сельского округа, Буландынского района, Акмолинской области"</t>
  </si>
  <si>
    <t>Разработка проектно-сметной документации по объекту "Реконструкция водопроводных сетей в с. Отрадное  Карамышевского  сельского округа, Буландынского района, Акмолинской области"</t>
  </si>
  <si>
    <t>Разработка проектно-сметной документации по объекту "Строительство водопроводных сетей в с. Партизанка  Амангельдинского сельского округа, Буландынского района, Акмолинской области"</t>
  </si>
  <si>
    <t>Разработка проектно-сметной документации по объекту "Реконструкция водопроводных сетей в с. Тастыозек Вознесенского сельского округа, Буландынского района, Акмолинской области"</t>
  </si>
  <si>
    <t>Разработка проектно-сметной документации по объекту "Реконструкция водопроводных сетей в с. Гордеевка Ергольского сельского округа, Буландынского района, Акмолинской области"</t>
  </si>
  <si>
    <t>Технический надзор по объекту "Реконструкция водопроводных сетей в селе Никольское, Буландынского района, Акмолинской области"</t>
  </si>
  <si>
    <t>Разработка проектно-сметной документации по проекту "Реконструкция водопроводных сетей в с. Купчановка Караозекского сельского округа, Буландынского района, Акмолинской области"</t>
  </si>
  <si>
    <t>Разработка проектно-сметной документации по проекту "Реконструкция водопроводных сетей в с. Шубарагаш  Карамышевского  сельского округа, Буландынского района, Акмолинской области"</t>
  </si>
  <si>
    <t>Технический надзор по объекту "Строительство физкультурно-оздоровительного комплекса" в городе Макинск Акмолинской области по ул.Спортивной,2"А", г.Макинск ,Буландынского района,Акмолинской области (привязка проекта повторного применения)"</t>
  </si>
  <si>
    <t>"Строительство физкультурно-оздоровительного комплекса" в городе Макинск Акмолинской области по ул. Спортивной,2 "А",г.Макинск,Буландынского района,Акмолинской области (привязка повторного применения)</t>
  </si>
  <si>
    <t>Разработка ПСД по проекту "Строительство наружных освещения в с. Вознесенка Буландынского района Акмолинской области"</t>
  </si>
  <si>
    <t>Разработка ПСД  "Строительство наружных  освещения в с. Никольское Буландынского района Акмолинской области"</t>
  </si>
  <si>
    <t>Разработка ПСД "Строительство Дома культуры в с. Вознесенка,Буландынского района,Акмолинской области"(привязка проекта повторного применения)</t>
  </si>
  <si>
    <t>"Строительство модульной котельной и тепловых сетей в юго-восточной части города Макинск (участок 4) Буландынского района Акмолинской области. Корректировка 2-очередь"</t>
  </si>
  <si>
    <t>Средний ремонт улицы Яглинского в г.Макинск</t>
  </si>
  <si>
    <t>Средний ремонт улицы Б.Шолака в г.Макинск</t>
  </si>
  <si>
    <t>Исполнен.</t>
  </si>
  <si>
    <t>Исполнено.</t>
  </si>
  <si>
    <t>Не исполнено. Выделено 228,969 млн. тенге, освоено 210,180 млн. тенге, неосвоение составило 18,789 млн. тенге.</t>
  </si>
  <si>
    <t>Разработка схем развития и застройки с. Жанаталап</t>
  </si>
  <si>
    <t>Текущий ремонт фасада здания районного дома культуры</t>
  </si>
  <si>
    <t xml:space="preserve">Прочие БП: </t>
  </si>
  <si>
    <t>Строительство завода по производству растительного масла</t>
  </si>
  <si>
    <t>Охват профилактической флюорографией население района</t>
  </si>
  <si>
    <t xml:space="preserve">Изготоаление паспорта по объекту реконструкция водопроводных сетей с.Капитоновка </t>
  </si>
  <si>
    <t>492.113 Целевые текущие трансферты нижестоящему бюджету***</t>
  </si>
  <si>
    <t>официальная статистическая информация</t>
  </si>
  <si>
    <t>информация ТОО "Макинская птицефабрика"</t>
  </si>
  <si>
    <t>информация ТОО "Бота 2015"</t>
  </si>
  <si>
    <t xml:space="preserve">информация </t>
  </si>
  <si>
    <t>информация ТОО МПФ</t>
  </si>
  <si>
    <t>БП</t>
  </si>
  <si>
    <t>информация ОЖКХ,ПТ,АДиЖИ</t>
  </si>
  <si>
    <t>информация ОП</t>
  </si>
  <si>
    <t>информация акимат района</t>
  </si>
  <si>
    <t>информация акимата сельского округа</t>
  </si>
  <si>
    <t>информация ОЗиСП</t>
  </si>
  <si>
    <t>информация ОЗиСП, ЦЗ</t>
  </si>
  <si>
    <t>Информация БРБ</t>
  </si>
  <si>
    <t>информация ОО</t>
  </si>
  <si>
    <t>ОФКиС,КиРЯ</t>
  </si>
  <si>
    <t>информация ОФКиС,КиРЯ</t>
  </si>
  <si>
    <t>информация ОЭиФ</t>
  </si>
  <si>
    <t>информация аппарата акима района</t>
  </si>
  <si>
    <t>информация акимата района</t>
  </si>
  <si>
    <r>
      <t xml:space="preserve">Не исполнено. </t>
    </r>
    <r>
      <rPr>
        <sz val="10"/>
        <rFont val="Times New Roman"/>
        <family val="1"/>
        <charset val="204"/>
      </rPr>
      <t>В связи с тем, что акты выполненных работ предоставлены в январе 2022 года.</t>
    </r>
  </si>
  <si>
    <r>
      <rPr>
        <b/>
        <sz val="10"/>
        <rFont val="Times New Roman"/>
        <family val="1"/>
        <charset val="204"/>
      </rPr>
      <t xml:space="preserve">Исполнено. </t>
    </r>
    <r>
      <rPr>
        <sz val="10"/>
        <rFont val="Times New Roman"/>
        <family val="1"/>
        <charset val="204"/>
      </rPr>
      <t>ТОО МПФ строительство ангара холодного исполнения для хранения сельхозпродукции.</t>
    </r>
  </si>
  <si>
    <r>
      <rPr>
        <b/>
        <sz val="10"/>
        <rFont val="Times New Roman"/>
        <family val="1"/>
        <charset val="204"/>
      </rPr>
      <t>Исполнен</t>
    </r>
    <r>
      <rPr>
        <sz val="10"/>
        <rFont val="Times New Roman"/>
        <family val="1"/>
        <charset val="204"/>
      </rPr>
      <t>. Данные 2020 года.</t>
    </r>
  </si>
  <si>
    <r>
      <t xml:space="preserve">Не исполнено. </t>
    </r>
    <r>
      <rPr>
        <sz val="10"/>
        <rFont val="Times New Roman"/>
        <family val="1"/>
        <charset val="204"/>
      </rPr>
      <t>Ответственные за проведение ремонта дорог областного значения Управление ПТ и АД области. В отчетном году средства не выделялись.</t>
    </r>
  </si>
  <si>
    <r>
      <rPr>
        <b/>
        <sz val="10"/>
        <rFont val="Times New Roman"/>
        <family val="1"/>
        <charset val="204"/>
      </rPr>
      <t>Не исполнено. Д</t>
    </r>
    <r>
      <rPr>
        <sz val="10"/>
        <rFont val="Times New Roman"/>
        <family val="1"/>
        <charset val="204"/>
      </rPr>
      <t xml:space="preserve">окументация не прошла вневедомственную экспертизу «Капитальный ремонт гидротехнического сооружения Иванковская плотина» - проект отозван с  Госэкспертизы на доработку.    </t>
    </r>
  </si>
  <si>
    <r>
      <t xml:space="preserve">Не исполнено. </t>
    </r>
    <r>
      <rPr>
        <sz val="10"/>
        <rFont val="Times New Roman"/>
        <family val="1"/>
        <charset val="204"/>
      </rPr>
      <t>Срыв поставщиками условий договора.</t>
    </r>
    <r>
      <rPr>
        <b/>
        <sz val="10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</si>
  <si>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 xml:space="preserve">Исполнено. </t>
    </r>
    <r>
      <rPr>
        <sz val="10"/>
        <rFont val="Times New Roman"/>
        <family val="1"/>
        <charset val="204"/>
      </rPr>
      <t>Увеличение уставного капитала ГКП на ПХВ "Макинск Жылу" (приобретено КБИ и экскаватор-погрузчик).</t>
    </r>
  </si>
  <si>
    <r>
      <rPr>
        <b/>
        <sz val="10"/>
        <rFont val="Times New Roman"/>
        <family val="1"/>
        <charset val="204"/>
      </rPr>
      <t>Исполнено</t>
    </r>
    <r>
      <rPr>
        <sz val="10"/>
        <rFont val="Times New Roman"/>
        <family val="1"/>
        <charset val="204"/>
      </rPr>
      <t>. Разработка ПСД на строительства моста в с. Вознесенка Буландынского района Акмолинской области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</si>
  <si>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Доп.соглашение не зарегистрирован в органах казначейство, в связи с техническими проблемами на портале гос.закупок.</t>
    </r>
  </si>
  <si>
    <r>
      <rPr>
        <b/>
        <i/>
        <sz val="10"/>
        <rFont val="Times New Roman"/>
        <family val="1"/>
        <charset val="204"/>
      </rPr>
      <t>Не исполнено.</t>
    </r>
    <r>
      <rPr>
        <i/>
        <sz val="10"/>
        <rFont val="Times New Roman"/>
        <family val="1"/>
        <charset val="204"/>
      </rPr>
      <t xml:space="preserve"> Скорректированные план 266,236 млн. тенге освоено 190 млн. тенге, неосвоение составило 76,236 млн. тенге.</t>
    </r>
  </si>
  <si>
    <r>
      <rPr>
        <b/>
        <sz val="9"/>
        <rFont val="Times New Roman"/>
        <family val="1"/>
        <charset val="204"/>
      </rPr>
      <t>Не исполнен.</t>
    </r>
    <r>
      <rPr>
        <sz val="9"/>
        <rFont val="Times New Roman"/>
        <family val="1"/>
        <charset val="204"/>
      </rPr>
      <t xml:space="preserve"> В условиях пандемии COVD 19 снизилась посещаемость ПМСП, страдает диспансеризация больных состоящих на Д учете, увеличилась заболеваемость КВИ.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</si>
  <si>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Карантинные мероприятия и отсутствие маммографической установки.</t>
    </r>
  </si>
  <si>
    <r>
      <t xml:space="preserve">Не исполнено. </t>
    </r>
    <r>
      <rPr>
        <sz val="10"/>
        <rFont val="Times New Roman"/>
        <family val="1"/>
        <charset val="204"/>
      </rPr>
      <t>В связи с тем, что передвежная флюорография была не исправна.</t>
    </r>
  </si>
  <si>
    <r>
      <t xml:space="preserve">Не исполнено. </t>
    </r>
    <r>
      <rPr>
        <sz val="10"/>
        <rFont val="Times New Roman"/>
        <family val="1"/>
        <charset val="204"/>
      </rPr>
      <t>Средства не выделены, ответственные за строительство объекта Управление строительства.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</si>
</sst>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0.00\ &quot;₽&quot;"/>
    <numFmt numFmtId="167" formatCode="0.000"/>
    <numFmt numFmtId="168" formatCode="_-* #,##0.00_р_._-;\-* #,##0.00_р_._-;_-* &quot;-&quot;??_р_._-;_-@_-"/>
    <numFmt numFmtId="169" formatCode="[$-41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nsolas"/>
      <family val="3"/>
      <charset val="204"/>
    </font>
    <font>
      <b/>
      <sz val="11"/>
      <name val="Consolas"/>
      <family val="3"/>
      <charset val="204"/>
    </font>
    <font>
      <b/>
      <u/>
      <sz val="11"/>
      <name val="Consolas"/>
      <family val="3"/>
      <charset val="204"/>
    </font>
    <font>
      <b/>
      <u/>
      <sz val="12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1" fillId="0" borderId="0"/>
    <xf numFmtId="168" fontId="10" fillId="0" borderId="0" applyFont="0" applyFill="0" applyBorder="0" applyAlignment="0" applyProtection="0"/>
    <xf numFmtId="0" fontId="10" fillId="0" borderId="0"/>
    <xf numFmtId="167" fontId="7" fillId="0" borderId="0" applyBorder="0" applyProtection="0"/>
    <xf numFmtId="169" fontId="7" fillId="0" borderId="0"/>
    <xf numFmtId="167" fontId="10" fillId="0" borderId="0" applyBorder="0" applyProtection="0"/>
    <xf numFmtId="168" fontId="10" fillId="0" borderId="0" applyFont="0" applyFill="0" applyBorder="0" applyAlignment="0" applyProtection="0"/>
    <xf numFmtId="167" fontId="16" fillId="0" borderId="0"/>
    <xf numFmtId="0" fontId="7" fillId="0" borderId="0"/>
    <xf numFmtId="167" fontId="7" fillId="0" borderId="0" applyBorder="0" applyProtection="0"/>
  </cellStyleXfs>
  <cellXfs count="218">
    <xf numFmtId="0" fontId="0" fillId="0" borderId="0" xfId="0"/>
    <xf numFmtId="0" fontId="5" fillId="0" borderId="0" xfId="2" applyFont="1" applyFill="1" applyBorder="1"/>
    <xf numFmtId="0" fontId="5" fillId="0" borderId="0" xfId="2" applyFont="1" applyFill="1" applyAlignment="1">
      <alignment wrapText="1"/>
    </xf>
    <xf numFmtId="0" fontId="5" fillId="0" borderId="0" xfId="2" applyFont="1" applyFill="1"/>
    <xf numFmtId="164" fontId="5" fillId="0" borderId="1" xfId="2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/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vertical="top"/>
    </xf>
    <xf numFmtId="0" fontId="5" fillId="0" borderId="0" xfId="2" applyFont="1" applyFill="1" applyAlignment="1">
      <alignment horizontal="center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wrapText="1"/>
    </xf>
    <xf numFmtId="0" fontId="6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center"/>
    </xf>
    <xf numFmtId="0" fontId="6" fillId="0" borderId="6" xfId="2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0" borderId="0" xfId="2" applyFont="1" applyFill="1" applyAlignment="1">
      <alignment vertical="top"/>
    </xf>
    <xf numFmtId="167" fontId="5" fillId="0" borderId="4" xfId="0" applyNumberFormat="1" applyFont="1" applyFill="1" applyBorder="1" applyAlignment="1">
      <alignment horizontal="center" vertical="top" wrapText="1"/>
    </xf>
    <xf numFmtId="164" fontId="5" fillId="0" borderId="0" xfId="2" applyNumberFormat="1" applyFont="1" applyFill="1" applyAlignment="1">
      <alignment horizont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11" fillId="0" borderId="0" xfId="0" applyFont="1" applyFill="1" applyAlignment="1">
      <alignment vertical="top" wrapText="1"/>
    </xf>
    <xf numFmtId="0" fontId="5" fillId="0" borderId="0" xfId="0" applyFont="1" applyFill="1"/>
    <xf numFmtId="0" fontId="11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top"/>
    </xf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1" xfId="2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/>
    </xf>
    <xf numFmtId="166" fontId="5" fillId="0" borderId="1" xfId="2" applyNumberFormat="1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center" vertical="top"/>
    </xf>
    <xf numFmtId="1" fontId="5" fillId="0" borderId="1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vertical="top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/>
    </xf>
    <xf numFmtId="0" fontId="18" fillId="0" borderId="0" xfId="0" applyFont="1" applyFill="1"/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Alignment="1" applyProtection="1">
      <alignment vertical="top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 applyProtection="1">
      <alignment vertical="top" wrapText="1"/>
      <protection locked="0"/>
    </xf>
    <xf numFmtId="164" fontId="18" fillId="0" borderId="1" xfId="0" applyNumberFormat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167" fontId="5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center" vertical="top" wrapText="1"/>
    </xf>
    <xf numFmtId="164" fontId="18" fillId="0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164" fontId="18" fillId="0" borderId="4" xfId="0" applyNumberFormat="1" applyFont="1" applyFill="1" applyBorder="1" applyAlignment="1">
      <alignment horizontal="center" vertical="top" wrapText="1"/>
    </xf>
    <xf numFmtId="167" fontId="18" fillId="0" borderId="4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center" wrapText="1"/>
    </xf>
    <xf numFmtId="2" fontId="18" fillId="0" borderId="4" xfId="0" applyNumberFormat="1" applyFont="1" applyFill="1" applyBorder="1" applyAlignment="1">
      <alignment horizontal="center" vertical="top" wrapText="1"/>
    </xf>
    <xf numFmtId="2" fontId="18" fillId="0" borderId="2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wrapText="1"/>
    </xf>
    <xf numFmtId="1" fontId="5" fillId="0" borderId="1" xfId="2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/>
    </xf>
    <xf numFmtId="0" fontId="5" fillId="0" borderId="3" xfId="1" applyNumberFormat="1" applyFont="1" applyFill="1" applyBorder="1" applyAlignment="1">
      <alignment horizontal="center" vertical="top" wrapText="1"/>
    </xf>
    <xf numFmtId="1" fontId="5" fillId="0" borderId="4" xfId="2" applyNumberFormat="1" applyFont="1" applyFill="1" applyBorder="1" applyAlignment="1">
      <alignment horizontal="center" vertical="top" wrapText="1"/>
    </xf>
    <xf numFmtId="1" fontId="5" fillId="0" borderId="4" xfId="1" applyNumberFormat="1" applyFont="1" applyFill="1" applyBorder="1" applyAlignment="1">
      <alignment horizontal="center" vertical="top"/>
    </xf>
    <xf numFmtId="2" fontId="5" fillId="0" borderId="1" xfId="2" applyNumberFormat="1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/>
    <xf numFmtId="167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49" fontId="18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165" fontId="21" fillId="0" borderId="4" xfId="1" applyNumberFormat="1" applyFont="1" applyFill="1" applyBorder="1" applyAlignment="1">
      <alignment horizontal="center" vertical="center"/>
    </xf>
    <xf numFmtId="165" fontId="21" fillId="0" borderId="6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</cellXfs>
  <cellStyles count="16">
    <cellStyle name="_x0005__x001c_" xfId="8" xr:uid="{007886D8-C3FE-45EB-AAF9-1B7476042964}"/>
    <cellStyle name="Excel Built-in Normal" xfId="5" xr:uid="{00000000-0005-0000-0000-000000000000}"/>
    <cellStyle name="Excel Built-in Normal 1" xfId="10" xr:uid="{CAAF40AC-F0C4-4CED-958F-57F0EB9FE8AE}"/>
    <cellStyle name="Excel Built-in Normal 2" xfId="11" xr:uid="{BABDA72A-3EA8-43BE-B2B4-53D62F76DB49}"/>
    <cellStyle name="Excel Built-in Normal 3" xfId="9" xr:uid="{EE122E6C-D814-442B-B6C9-9C2A659FFD3A}"/>
    <cellStyle name="TableStyleLight1" xfId="3" xr:uid="{00000000-0005-0000-0000-000001000000}"/>
    <cellStyle name="TableStyleLight1 2" xfId="13" xr:uid="{14005F61-ACAC-4E0B-949F-24EDDC077B2E}"/>
    <cellStyle name="КАНДАГАЧ тел3-33-96" xfId="1" xr:uid="{00000000-0005-0000-0000-000002000000}"/>
    <cellStyle name="Обычный" xfId="0" builtinId="0"/>
    <cellStyle name="Обычный 2" xfId="2" xr:uid="{00000000-0005-0000-0000-000004000000}"/>
    <cellStyle name="Обычный 2 2 2" xfId="4" xr:uid="{00000000-0005-0000-0000-000005000000}"/>
    <cellStyle name="Обычный 3" xfId="14" xr:uid="{A0AEE14F-B09B-49B6-8852-6D60AD725A4F}"/>
    <cellStyle name="Обычный 4" xfId="6" xr:uid="{65EFD731-D60C-44D6-89BA-DF99005E680D}"/>
    <cellStyle name="Пояснение 2" xfId="15" xr:uid="{85AB3D33-B8CC-4040-BF26-3461A82E9E24}"/>
    <cellStyle name="Финансовый 2" xfId="7" xr:uid="{749EB239-526A-469D-8557-164A03076BF8}"/>
    <cellStyle name="Финансовый 2 2" xfId="12" xr:uid="{2A8D3CD5-0B2C-45D3-81BB-A6ECCD3E5FE3}"/>
  </cellStyles>
  <dxfs count="0"/>
  <tableStyles count="0" defaultTableStyle="TableStyleMedium2" defaultPivotStyle="PivotStyleLight16"/>
  <colors>
    <mruColors>
      <color rgb="FFCC66FF"/>
      <color rgb="FF7856CE"/>
      <color rgb="FFD60093"/>
      <color rgb="FFFF7C80"/>
      <color rgb="FF78F87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07"/>
  <sheetViews>
    <sheetView tabSelected="1" zoomScale="80" zoomScaleNormal="80" zoomScaleSheetLayoutView="50" workbookViewId="0"/>
  </sheetViews>
  <sheetFormatPr defaultColWidth="9.109375" defaultRowHeight="13.2" outlineLevelRow="1" x14ac:dyDescent="0.25"/>
  <cols>
    <col min="1" max="1" width="5" style="1" customWidth="1"/>
    <col min="2" max="2" width="48.88671875" style="2" customWidth="1"/>
    <col min="3" max="3" width="12.88671875" style="38" customWidth="1"/>
    <col min="4" max="4" width="12.88671875" style="2" customWidth="1"/>
    <col min="5" max="5" width="20.44140625" style="12" customWidth="1"/>
    <col min="6" max="6" width="11.6640625" style="21" customWidth="1"/>
    <col min="7" max="7" width="12" style="21" customWidth="1"/>
    <col min="8" max="8" width="11.88671875" style="21" customWidth="1"/>
    <col min="9" max="9" width="9.5546875" style="3" customWidth="1"/>
    <col min="10" max="10" width="12.88671875" style="3" customWidth="1"/>
    <col min="11" max="11" width="27.33203125" style="32" customWidth="1"/>
    <col min="12" max="16384" width="9.109375" style="3"/>
  </cols>
  <sheetData>
    <row r="1" spans="1:11" s="44" customFormat="1" ht="81" customHeight="1" x14ac:dyDescent="0.25">
      <c r="A1" s="39"/>
      <c r="B1" s="39"/>
      <c r="C1" s="40"/>
      <c r="D1" s="41"/>
      <c r="E1" s="42"/>
      <c r="F1" s="43"/>
      <c r="G1" s="43"/>
      <c r="H1" s="43"/>
      <c r="I1" s="43"/>
      <c r="J1" s="210" t="s">
        <v>267</v>
      </c>
      <c r="K1" s="210"/>
    </row>
    <row r="2" spans="1:11" s="44" customFormat="1" x14ac:dyDescent="0.25">
      <c r="A2" s="39"/>
      <c r="B2" s="39"/>
      <c r="C2" s="40"/>
      <c r="D2" s="41"/>
      <c r="E2" s="41"/>
      <c r="F2" s="41"/>
      <c r="G2" s="41"/>
      <c r="H2" s="41"/>
      <c r="I2" s="41"/>
      <c r="J2" s="41"/>
      <c r="K2" s="41"/>
    </row>
    <row r="3" spans="1:11" s="44" customFormat="1" ht="14.4" x14ac:dyDescent="0.3">
      <c r="A3" s="211" t="s">
        <v>268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s="44" customFormat="1" ht="14.4" x14ac:dyDescent="0.3">
      <c r="A4" s="212" t="s">
        <v>273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s="44" customFormat="1" ht="15.6" x14ac:dyDescent="0.3">
      <c r="A5" s="213" t="s">
        <v>271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11" s="44" customFormat="1" ht="15.6" x14ac:dyDescent="0.3">
      <c r="A6" s="213" t="s">
        <v>272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1" s="44" customFormat="1" ht="15.6" x14ac:dyDescent="0.3">
      <c r="A7" s="213" t="s">
        <v>269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1" s="44" customFormat="1" ht="14.4" x14ac:dyDescent="0.3">
      <c r="A8" s="45"/>
      <c r="B8" s="46"/>
      <c r="C8" s="47"/>
      <c r="D8" s="48"/>
      <c r="E8" s="49"/>
      <c r="F8" s="49"/>
      <c r="G8" s="49"/>
      <c r="H8" s="49"/>
      <c r="I8" s="41"/>
      <c r="J8" s="41"/>
      <c r="K8" s="41"/>
    </row>
    <row r="9" spans="1:11" s="44" customFormat="1" ht="14.4" x14ac:dyDescent="0.3">
      <c r="A9" s="50" t="s">
        <v>270</v>
      </c>
      <c r="B9" s="46"/>
      <c r="C9" s="47"/>
      <c r="D9" s="48"/>
      <c r="E9" s="49"/>
      <c r="F9" s="49"/>
      <c r="G9" s="49"/>
      <c r="H9" s="49"/>
      <c r="I9" s="41"/>
      <c r="J9" s="41"/>
      <c r="K9" s="41"/>
    </row>
    <row r="10" spans="1:11" s="44" customFormat="1" ht="15" customHeight="1" x14ac:dyDescent="0.25">
      <c r="A10" s="214" t="s">
        <v>274</v>
      </c>
      <c r="B10" s="215" t="s">
        <v>275</v>
      </c>
      <c r="C10" s="189" t="s">
        <v>276</v>
      </c>
      <c r="D10" s="189" t="s">
        <v>264</v>
      </c>
      <c r="E10" s="189" t="s">
        <v>277</v>
      </c>
      <c r="F10" s="214" t="s">
        <v>266</v>
      </c>
      <c r="G10" s="214"/>
      <c r="H10" s="214"/>
      <c r="I10" s="189" t="s">
        <v>9</v>
      </c>
      <c r="J10" s="189" t="s">
        <v>10</v>
      </c>
      <c r="K10" s="214" t="s">
        <v>263</v>
      </c>
    </row>
    <row r="11" spans="1:11" s="44" customFormat="1" ht="42" customHeight="1" x14ac:dyDescent="0.25">
      <c r="A11" s="214"/>
      <c r="B11" s="216"/>
      <c r="C11" s="191"/>
      <c r="D11" s="191"/>
      <c r="E11" s="191"/>
      <c r="F11" s="37" t="s">
        <v>278</v>
      </c>
      <c r="G11" s="37" t="s">
        <v>279</v>
      </c>
      <c r="H11" s="37" t="s">
        <v>280</v>
      </c>
      <c r="I11" s="191"/>
      <c r="J11" s="191"/>
      <c r="K11" s="214"/>
    </row>
    <row r="12" spans="1:11" s="54" customFormat="1" x14ac:dyDescent="0.25">
      <c r="A12" s="51">
        <v>1</v>
      </c>
      <c r="B12" s="52">
        <v>2</v>
      </c>
      <c r="C12" s="53">
        <v>3</v>
      </c>
      <c r="D12" s="51">
        <v>4</v>
      </c>
      <c r="E12" s="51">
        <v>5</v>
      </c>
      <c r="F12" s="51">
        <v>6</v>
      </c>
      <c r="G12" s="51">
        <v>7</v>
      </c>
      <c r="H12" s="52">
        <v>8</v>
      </c>
      <c r="I12" s="51">
        <v>9</v>
      </c>
      <c r="J12" s="51">
        <v>10</v>
      </c>
      <c r="K12" s="51">
        <v>11</v>
      </c>
    </row>
    <row r="13" spans="1:11" s="54" customFormat="1" x14ac:dyDescent="0.25">
      <c r="A13" s="51"/>
      <c r="B13" s="55" t="s">
        <v>1</v>
      </c>
      <c r="C13" s="53"/>
      <c r="D13" s="51"/>
      <c r="E13" s="51"/>
      <c r="F13" s="51"/>
      <c r="G13" s="51"/>
      <c r="H13" s="51"/>
      <c r="I13" s="51"/>
      <c r="J13" s="51"/>
      <c r="K13" s="51"/>
    </row>
    <row r="14" spans="1:11" s="44" customFormat="1" ht="26.4" x14ac:dyDescent="0.3">
      <c r="A14" s="56"/>
      <c r="B14" s="10" t="s">
        <v>22</v>
      </c>
      <c r="C14" s="57"/>
      <c r="D14" s="58"/>
      <c r="E14" s="59"/>
      <c r="F14" s="59"/>
      <c r="G14" s="59"/>
      <c r="H14" s="59"/>
      <c r="I14" s="51"/>
      <c r="J14" s="51"/>
      <c r="K14" s="51"/>
    </row>
    <row r="15" spans="1:11" s="1" customFormat="1" ht="43.2" customHeight="1" x14ac:dyDescent="0.25">
      <c r="A15" s="66">
        <v>1</v>
      </c>
      <c r="B15" s="67" t="s">
        <v>18</v>
      </c>
      <c r="C15" s="24" t="s">
        <v>0</v>
      </c>
      <c r="D15" s="67" t="s">
        <v>336</v>
      </c>
      <c r="E15" s="24" t="s">
        <v>3</v>
      </c>
      <c r="F15" s="68">
        <v>120</v>
      </c>
      <c r="G15" s="68">
        <v>120</v>
      </c>
      <c r="H15" s="68">
        <v>186.3</v>
      </c>
      <c r="I15" s="4" t="s">
        <v>11</v>
      </c>
      <c r="J15" s="4" t="s">
        <v>11</v>
      </c>
      <c r="K15" s="11" t="s">
        <v>326</v>
      </c>
    </row>
    <row r="16" spans="1:11" s="1" customFormat="1" ht="39.6" x14ac:dyDescent="0.25">
      <c r="A16" s="66">
        <v>2</v>
      </c>
      <c r="B16" s="67" t="s">
        <v>19</v>
      </c>
      <c r="C16" s="24" t="s">
        <v>20</v>
      </c>
      <c r="D16" s="67" t="s">
        <v>336</v>
      </c>
      <c r="E16" s="24" t="s">
        <v>3</v>
      </c>
      <c r="F16" s="68">
        <v>4.5999999999999996</v>
      </c>
      <c r="G16" s="68">
        <v>4.5999999999999996</v>
      </c>
      <c r="H16" s="68">
        <v>6.6</v>
      </c>
      <c r="I16" s="4" t="s">
        <v>11</v>
      </c>
      <c r="J16" s="4" t="s">
        <v>11</v>
      </c>
      <c r="K16" s="11" t="s">
        <v>326</v>
      </c>
    </row>
    <row r="17" spans="1:11" s="16" customFormat="1" outlineLevel="1" x14ac:dyDescent="0.25">
      <c r="A17" s="5"/>
      <c r="B17" s="10" t="s">
        <v>7</v>
      </c>
      <c r="C17" s="24"/>
      <c r="D17" s="7"/>
      <c r="E17" s="7"/>
      <c r="F17" s="13"/>
      <c r="G17" s="13"/>
      <c r="H17" s="14"/>
      <c r="I17" s="9"/>
      <c r="J17" s="9"/>
      <c r="K17" s="6"/>
    </row>
    <row r="18" spans="1:11" s="16" customFormat="1" ht="54" customHeight="1" outlineLevel="1" x14ac:dyDescent="0.25">
      <c r="A18" s="5">
        <v>1</v>
      </c>
      <c r="B18" s="6" t="s">
        <v>72</v>
      </c>
      <c r="C18" s="24" t="s">
        <v>12</v>
      </c>
      <c r="D18" s="24" t="s">
        <v>337</v>
      </c>
      <c r="E18" s="7" t="s">
        <v>46</v>
      </c>
      <c r="F18" s="13">
        <v>878</v>
      </c>
      <c r="G18" s="13">
        <v>878</v>
      </c>
      <c r="H18" s="14">
        <v>6454</v>
      </c>
      <c r="I18" s="24" t="s">
        <v>44</v>
      </c>
      <c r="J18" s="24" t="s">
        <v>11</v>
      </c>
      <c r="K18" s="11" t="s">
        <v>327</v>
      </c>
    </row>
    <row r="19" spans="1:11" s="16" customFormat="1" ht="43.8" customHeight="1" outlineLevel="1" x14ac:dyDescent="0.25">
      <c r="A19" s="5">
        <v>2</v>
      </c>
      <c r="B19" s="6" t="s">
        <v>332</v>
      </c>
      <c r="C19" s="24" t="s">
        <v>12</v>
      </c>
      <c r="D19" s="24" t="s">
        <v>338</v>
      </c>
      <c r="E19" s="7" t="s">
        <v>73</v>
      </c>
      <c r="F19" s="13">
        <v>4300</v>
      </c>
      <c r="G19" s="13">
        <v>4300</v>
      </c>
      <c r="H19" s="14">
        <v>2293.8000000000002</v>
      </c>
      <c r="I19" s="24" t="s">
        <v>44</v>
      </c>
      <c r="J19" s="24" t="s">
        <v>11</v>
      </c>
      <c r="K19" s="10" t="s">
        <v>355</v>
      </c>
    </row>
    <row r="20" spans="1:11" s="16" customFormat="1" ht="79.5" customHeight="1" outlineLevel="1" x14ac:dyDescent="0.25">
      <c r="A20" s="5">
        <v>3</v>
      </c>
      <c r="B20" s="69" t="s">
        <v>49</v>
      </c>
      <c r="C20" s="24" t="s">
        <v>12</v>
      </c>
      <c r="D20" s="24" t="s">
        <v>339</v>
      </c>
      <c r="E20" s="24" t="s">
        <v>50</v>
      </c>
      <c r="F20" s="13">
        <v>100</v>
      </c>
      <c r="G20" s="13">
        <v>100</v>
      </c>
      <c r="H20" s="14">
        <v>100</v>
      </c>
      <c r="I20" s="24" t="s">
        <v>13</v>
      </c>
      <c r="J20" s="13" t="s">
        <v>52</v>
      </c>
      <c r="K20" s="11" t="s">
        <v>327</v>
      </c>
    </row>
    <row r="21" spans="1:11" s="16" customFormat="1" ht="79.5" customHeight="1" outlineLevel="1" x14ac:dyDescent="0.25">
      <c r="A21" s="5">
        <v>4</v>
      </c>
      <c r="B21" s="69" t="s">
        <v>47</v>
      </c>
      <c r="C21" s="24" t="s">
        <v>12</v>
      </c>
      <c r="D21" s="24" t="s">
        <v>339</v>
      </c>
      <c r="E21" s="24" t="s">
        <v>48</v>
      </c>
      <c r="F21" s="13">
        <v>553.12900000000002</v>
      </c>
      <c r="G21" s="13">
        <v>553.12900000000002</v>
      </c>
      <c r="H21" s="14">
        <v>553.1</v>
      </c>
      <c r="I21" s="24" t="s">
        <v>13</v>
      </c>
      <c r="J21" s="13" t="s">
        <v>51</v>
      </c>
      <c r="K21" s="11" t="s">
        <v>327</v>
      </c>
    </row>
    <row r="22" spans="1:11" s="17" customFormat="1" ht="18.75" customHeight="1" outlineLevel="1" x14ac:dyDescent="0.25">
      <c r="A22" s="18"/>
      <c r="B22" s="19" t="s">
        <v>223</v>
      </c>
      <c r="C22" s="29"/>
      <c r="D22" s="29"/>
      <c r="E22" s="29"/>
      <c r="F22" s="20">
        <f>F18+F19+F20+F21</f>
        <v>5831.1289999999999</v>
      </c>
      <c r="G22" s="20">
        <f>G18+G19+G20+G21</f>
        <v>5831.1289999999999</v>
      </c>
      <c r="H22" s="20">
        <f>H18+H19+H20+H21</f>
        <v>9400.9</v>
      </c>
      <c r="I22" s="29"/>
      <c r="J22" s="20"/>
      <c r="K22" s="10"/>
    </row>
    <row r="23" spans="1:11" s="17" customFormat="1" ht="16.5" customHeight="1" outlineLevel="1" x14ac:dyDescent="0.25">
      <c r="A23" s="18"/>
      <c r="B23" s="19" t="s">
        <v>13</v>
      </c>
      <c r="C23" s="29"/>
      <c r="D23" s="29"/>
      <c r="E23" s="29"/>
      <c r="F23" s="20">
        <f>F20+F21</f>
        <v>653.12900000000002</v>
      </c>
      <c r="G23" s="20">
        <f>G20+G21</f>
        <v>653.12900000000002</v>
      </c>
      <c r="H23" s="20">
        <f>H20+H21</f>
        <v>653.1</v>
      </c>
      <c r="I23" s="29"/>
      <c r="J23" s="20"/>
      <c r="K23" s="10"/>
    </row>
    <row r="24" spans="1:11" s="17" customFormat="1" ht="20.25" customHeight="1" outlineLevel="1" x14ac:dyDescent="0.25">
      <c r="A24" s="18"/>
      <c r="B24" s="19" t="s">
        <v>15</v>
      </c>
      <c r="C24" s="29"/>
      <c r="D24" s="29"/>
      <c r="E24" s="29"/>
      <c r="F24" s="20"/>
      <c r="G24" s="20"/>
      <c r="H24" s="20"/>
      <c r="I24" s="29" t="s">
        <v>86</v>
      </c>
      <c r="J24" s="20"/>
      <c r="K24" s="10"/>
    </row>
    <row r="25" spans="1:11" s="17" customFormat="1" ht="20.25" customHeight="1" outlineLevel="1" x14ac:dyDescent="0.25">
      <c r="A25" s="18"/>
      <c r="B25" s="19" t="s">
        <v>44</v>
      </c>
      <c r="C25" s="29"/>
      <c r="D25" s="29"/>
      <c r="E25" s="29"/>
      <c r="F25" s="20">
        <f>F18+F19</f>
        <v>5178</v>
      </c>
      <c r="G25" s="20">
        <f t="shared" ref="G25:H25" si="0">G18+G19</f>
        <v>5178</v>
      </c>
      <c r="H25" s="20">
        <f t="shared" si="0"/>
        <v>8747.7999999999993</v>
      </c>
      <c r="I25" s="29"/>
      <c r="J25" s="20"/>
      <c r="K25" s="10"/>
    </row>
    <row r="26" spans="1:11" s="1" customFormat="1" ht="12.75" customHeight="1" x14ac:dyDescent="0.25">
      <c r="A26" s="10"/>
      <c r="B26" s="11" t="s">
        <v>23</v>
      </c>
      <c r="C26" s="29"/>
      <c r="D26" s="10"/>
      <c r="E26" s="15"/>
      <c r="F26" s="29"/>
      <c r="G26" s="29"/>
      <c r="H26" s="29"/>
      <c r="I26" s="8"/>
      <c r="J26" s="8"/>
      <c r="K26" s="30"/>
    </row>
    <row r="27" spans="1:11" s="16" customFormat="1" ht="39.6" x14ac:dyDescent="0.25">
      <c r="A27" s="70">
        <v>3</v>
      </c>
      <c r="B27" s="67" t="s">
        <v>21</v>
      </c>
      <c r="C27" s="24" t="s">
        <v>0</v>
      </c>
      <c r="D27" s="7" t="s">
        <v>336</v>
      </c>
      <c r="E27" s="24" t="s">
        <v>4</v>
      </c>
      <c r="F27" s="13">
        <v>100.3</v>
      </c>
      <c r="G27" s="13">
        <v>100.3</v>
      </c>
      <c r="H27" s="13">
        <v>134</v>
      </c>
      <c r="I27" s="4" t="s">
        <v>11</v>
      </c>
      <c r="J27" s="4" t="s">
        <v>11</v>
      </c>
      <c r="K27" s="11" t="s">
        <v>326</v>
      </c>
    </row>
    <row r="28" spans="1:11" s="16" customFormat="1" outlineLevel="1" x14ac:dyDescent="0.25">
      <c r="A28" s="5"/>
      <c r="B28" s="10" t="s">
        <v>7</v>
      </c>
      <c r="C28" s="24"/>
      <c r="D28" s="7"/>
      <c r="E28" s="7"/>
      <c r="F28" s="13"/>
      <c r="G28" s="13"/>
      <c r="H28" s="13"/>
      <c r="I28" s="9"/>
      <c r="J28" s="9"/>
      <c r="K28" s="6"/>
    </row>
    <row r="29" spans="1:11" s="16" customFormat="1" ht="56.25" customHeight="1" outlineLevel="1" x14ac:dyDescent="0.25">
      <c r="A29" s="5">
        <v>5</v>
      </c>
      <c r="B29" s="6" t="s">
        <v>45</v>
      </c>
      <c r="C29" s="24" t="s">
        <v>35</v>
      </c>
      <c r="D29" s="24" t="s">
        <v>340</v>
      </c>
      <c r="E29" s="7" t="s">
        <v>265</v>
      </c>
      <c r="F29" s="71">
        <v>1</v>
      </c>
      <c r="G29" s="71">
        <v>1</v>
      </c>
      <c r="H29" s="71">
        <v>1</v>
      </c>
      <c r="I29" s="24" t="s">
        <v>44</v>
      </c>
      <c r="J29" s="24" t="s">
        <v>11</v>
      </c>
      <c r="K29" s="6" t="s">
        <v>356</v>
      </c>
    </row>
    <row r="30" spans="1:11" s="17" customFormat="1" ht="18.75" customHeight="1" outlineLevel="1" x14ac:dyDescent="0.25">
      <c r="A30" s="18"/>
      <c r="B30" s="19" t="s">
        <v>224</v>
      </c>
      <c r="C30" s="29"/>
      <c r="D30" s="29"/>
      <c r="E30" s="29"/>
      <c r="F30" s="20"/>
      <c r="G30" s="20"/>
      <c r="H30" s="72"/>
      <c r="I30" s="29"/>
      <c r="J30" s="20"/>
      <c r="K30" s="10"/>
    </row>
    <row r="31" spans="1:11" s="17" customFormat="1" ht="16.5" customHeight="1" outlineLevel="1" x14ac:dyDescent="0.25">
      <c r="A31" s="18"/>
      <c r="B31" s="19" t="s">
        <v>13</v>
      </c>
      <c r="C31" s="29"/>
      <c r="D31" s="29"/>
      <c r="E31" s="29"/>
      <c r="F31" s="20"/>
      <c r="G31" s="20"/>
      <c r="H31" s="72"/>
      <c r="I31" s="29"/>
      <c r="J31" s="20"/>
      <c r="K31" s="10"/>
    </row>
    <row r="32" spans="1:11" s="17" customFormat="1" ht="20.25" customHeight="1" outlineLevel="1" x14ac:dyDescent="0.25">
      <c r="A32" s="18"/>
      <c r="B32" s="19" t="s">
        <v>15</v>
      </c>
      <c r="C32" s="29"/>
      <c r="D32" s="29"/>
      <c r="E32" s="29"/>
      <c r="F32" s="20"/>
      <c r="G32" s="20"/>
      <c r="H32" s="72"/>
      <c r="I32" s="29"/>
      <c r="J32" s="20"/>
      <c r="K32" s="10"/>
    </row>
    <row r="33" spans="1:11" s="17" customFormat="1" ht="18" customHeight="1" outlineLevel="1" x14ac:dyDescent="0.25">
      <c r="A33" s="18"/>
      <c r="B33" s="19" t="s">
        <v>44</v>
      </c>
      <c r="C33" s="29"/>
      <c r="D33" s="29"/>
      <c r="E33" s="29"/>
      <c r="F33" s="20"/>
      <c r="G33" s="20"/>
      <c r="H33" s="72"/>
      <c r="I33" s="29"/>
      <c r="J33" s="20"/>
      <c r="K33" s="10"/>
    </row>
    <row r="34" spans="1:11" s="1" customFormat="1" ht="12.75" customHeight="1" x14ac:dyDescent="0.25">
      <c r="A34" s="10"/>
      <c r="B34" s="11" t="s">
        <v>24</v>
      </c>
      <c r="C34" s="29"/>
      <c r="D34" s="10"/>
      <c r="E34" s="15"/>
      <c r="F34" s="29"/>
      <c r="G34" s="29"/>
      <c r="H34" s="29"/>
      <c r="I34" s="8"/>
      <c r="J34" s="8"/>
      <c r="K34" s="30"/>
    </row>
    <row r="35" spans="1:11" s="16" customFormat="1" ht="39.6" customHeight="1" x14ac:dyDescent="0.25">
      <c r="A35" s="70">
        <v>4</v>
      </c>
      <c r="B35" s="6" t="s">
        <v>25</v>
      </c>
      <c r="C35" s="24" t="s">
        <v>0</v>
      </c>
      <c r="D35" s="7" t="s">
        <v>336</v>
      </c>
      <c r="E35" s="24" t="s">
        <v>3</v>
      </c>
      <c r="F35" s="24">
        <v>99.7</v>
      </c>
      <c r="G35" s="24">
        <v>99.7</v>
      </c>
      <c r="H35" s="24">
        <v>163</v>
      </c>
      <c r="I35" s="4" t="s">
        <v>11</v>
      </c>
      <c r="J35" s="4" t="s">
        <v>11</v>
      </c>
      <c r="K35" s="10" t="s">
        <v>326</v>
      </c>
    </row>
    <row r="36" spans="1:11" s="17" customFormat="1" ht="18.75" customHeight="1" outlineLevel="1" x14ac:dyDescent="0.25">
      <c r="A36" s="18"/>
      <c r="B36" s="19" t="s">
        <v>225</v>
      </c>
      <c r="C36" s="29"/>
      <c r="D36" s="29"/>
      <c r="E36" s="29"/>
      <c r="F36" s="20"/>
      <c r="G36" s="20"/>
      <c r="H36" s="72"/>
      <c r="I36" s="29"/>
      <c r="J36" s="20"/>
      <c r="K36" s="10"/>
    </row>
    <row r="37" spans="1:11" s="17" customFormat="1" ht="16.5" customHeight="1" outlineLevel="1" x14ac:dyDescent="0.25">
      <c r="A37" s="18"/>
      <c r="B37" s="19" t="s">
        <v>13</v>
      </c>
      <c r="C37" s="29"/>
      <c r="D37" s="29"/>
      <c r="E37" s="29"/>
      <c r="F37" s="20"/>
      <c r="G37" s="20"/>
      <c r="H37" s="72"/>
      <c r="I37" s="29"/>
      <c r="J37" s="20"/>
      <c r="K37" s="10"/>
    </row>
    <row r="38" spans="1:11" s="17" customFormat="1" ht="20.25" customHeight="1" outlineLevel="1" x14ac:dyDescent="0.25">
      <c r="A38" s="18"/>
      <c r="B38" s="19" t="s">
        <v>15</v>
      </c>
      <c r="C38" s="29"/>
      <c r="D38" s="29"/>
      <c r="E38" s="29"/>
      <c r="F38" s="20"/>
      <c r="G38" s="20"/>
      <c r="H38" s="72"/>
      <c r="I38" s="29"/>
      <c r="J38" s="20"/>
      <c r="K38" s="10"/>
    </row>
    <row r="39" spans="1:11" s="17" customFormat="1" ht="18" customHeight="1" outlineLevel="1" x14ac:dyDescent="0.25">
      <c r="A39" s="18"/>
      <c r="B39" s="19" t="s">
        <v>44</v>
      </c>
      <c r="C39" s="29"/>
      <c r="D39" s="29"/>
      <c r="E39" s="29"/>
      <c r="F39" s="20"/>
      <c r="G39" s="20"/>
      <c r="H39" s="72"/>
      <c r="I39" s="29"/>
      <c r="J39" s="20"/>
      <c r="K39" s="10"/>
    </row>
    <row r="40" spans="1:11" s="17" customFormat="1" ht="18.75" customHeight="1" outlineLevel="1" x14ac:dyDescent="0.25">
      <c r="A40" s="18"/>
      <c r="B40" s="19" t="s">
        <v>226</v>
      </c>
      <c r="C40" s="29"/>
      <c r="D40" s="29"/>
      <c r="E40" s="29"/>
      <c r="F40" s="20">
        <f>F41+F43</f>
        <v>5831.1289999999999</v>
      </c>
      <c r="G40" s="20">
        <f t="shared" ref="G40:H40" si="1">G41+G43</f>
        <v>5831.1289999999999</v>
      </c>
      <c r="H40" s="20">
        <f t="shared" si="1"/>
        <v>9400.9</v>
      </c>
      <c r="I40" s="29"/>
      <c r="J40" s="20"/>
      <c r="K40" s="10"/>
    </row>
    <row r="41" spans="1:11" s="17" customFormat="1" ht="16.5" customHeight="1" outlineLevel="1" x14ac:dyDescent="0.25">
      <c r="A41" s="18"/>
      <c r="B41" s="19" t="s">
        <v>13</v>
      </c>
      <c r="C41" s="29"/>
      <c r="D41" s="29"/>
      <c r="E41" s="29"/>
      <c r="F41" s="20">
        <f>F23</f>
        <v>653.12900000000002</v>
      </c>
      <c r="G41" s="20">
        <f t="shared" ref="G41:H41" si="2">G23</f>
        <v>653.12900000000002</v>
      </c>
      <c r="H41" s="20">
        <f t="shared" si="2"/>
        <v>653.1</v>
      </c>
      <c r="I41" s="29"/>
      <c r="J41" s="20"/>
      <c r="K41" s="10"/>
    </row>
    <row r="42" spans="1:11" s="17" customFormat="1" ht="20.25" customHeight="1" outlineLevel="1" x14ac:dyDescent="0.25">
      <c r="A42" s="18"/>
      <c r="B42" s="19" t="s">
        <v>15</v>
      </c>
      <c r="C42" s="29"/>
      <c r="D42" s="29"/>
      <c r="E42" s="29"/>
      <c r="F42" s="20"/>
      <c r="G42" s="20"/>
      <c r="H42" s="72"/>
      <c r="I42" s="29"/>
      <c r="J42" s="20"/>
      <c r="K42" s="10"/>
    </row>
    <row r="43" spans="1:11" s="17" customFormat="1" ht="18" customHeight="1" outlineLevel="1" x14ac:dyDescent="0.25">
      <c r="A43" s="18"/>
      <c r="B43" s="19" t="s">
        <v>44</v>
      </c>
      <c r="C43" s="29"/>
      <c r="D43" s="29"/>
      <c r="E43" s="29"/>
      <c r="F43" s="20">
        <f>F39+F33+F25</f>
        <v>5178</v>
      </c>
      <c r="G43" s="20">
        <f>G39+G33+G25</f>
        <v>5178</v>
      </c>
      <c r="H43" s="20">
        <f>H39+H33+H25</f>
        <v>8747.7999999999993</v>
      </c>
      <c r="I43" s="29"/>
      <c r="J43" s="20"/>
      <c r="K43" s="10"/>
    </row>
    <row r="44" spans="1:11" s="22" customFormat="1" ht="45.75" customHeight="1" x14ac:dyDescent="0.3">
      <c r="A44" s="60"/>
      <c r="B44" s="61" t="s">
        <v>134</v>
      </c>
      <c r="C44" s="62"/>
      <c r="D44" s="62"/>
      <c r="E44" s="60"/>
      <c r="F44" s="73">
        <f>F45</f>
        <v>9.8550000000000004</v>
      </c>
      <c r="G44" s="73">
        <f t="shared" ref="G44" si="3">G45</f>
        <v>9.8550000000000004</v>
      </c>
      <c r="H44" s="73">
        <f>H45+H46</f>
        <v>11.700000000000001</v>
      </c>
      <c r="I44" s="60"/>
      <c r="J44" s="60"/>
      <c r="K44" s="31"/>
    </row>
    <row r="45" spans="1:11" s="44" customFormat="1" ht="22.2" customHeight="1" x14ac:dyDescent="0.25">
      <c r="A45" s="182">
        <v>6</v>
      </c>
      <c r="B45" s="184" t="s">
        <v>135</v>
      </c>
      <c r="C45" s="186" t="s">
        <v>12</v>
      </c>
      <c r="D45" s="186" t="s">
        <v>341</v>
      </c>
      <c r="E45" s="189" t="s">
        <v>3</v>
      </c>
      <c r="F45" s="74">
        <v>9.8550000000000004</v>
      </c>
      <c r="G45" s="74">
        <v>9.8550000000000004</v>
      </c>
      <c r="H45" s="74">
        <v>9.8550000000000004</v>
      </c>
      <c r="I45" s="75" t="s">
        <v>161</v>
      </c>
      <c r="J45" s="76" t="s">
        <v>96</v>
      </c>
      <c r="K45" s="180" t="s">
        <v>327</v>
      </c>
    </row>
    <row r="46" spans="1:11" s="44" customFormat="1" ht="22.2" customHeight="1" x14ac:dyDescent="0.25">
      <c r="A46" s="183"/>
      <c r="B46" s="185"/>
      <c r="C46" s="188"/>
      <c r="D46" s="188"/>
      <c r="E46" s="191"/>
      <c r="F46" s="74"/>
      <c r="G46" s="74"/>
      <c r="H46" s="74">
        <v>1.845</v>
      </c>
      <c r="I46" s="75" t="s">
        <v>146</v>
      </c>
      <c r="J46" s="76" t="s">
        <v>96</v>
      </c>
      <c r="K46" s="181"/>
    </row>
    <row r="47" spans="1:11" s="22" customFormat="1" ht="27.6" customHeight="1" x14ac:dyDescent="0.3">
      <c r="A47" s="60"/>
      <c r="B47" s="61" t="s">
        <v>181</v>
      </c>
      <c r="C47" s="62"/>
      <c r="D47" s="62"/>
      <c r="E47" s="60"/>
      <c r="F47" s="73">
        <f>F48</f>
        <v>18.018999999999998</v>
      </c>
      <c r="G47" s="73">
        <f t="shared" ref="G47" si="4">G48</f>
        <v>18.018999999999998</v>
      </c>
      <c r="H47" s="73">
        <f>H48+H49</f>
        <v>21.2</v>
      </c>
      <c r="I47" s="60"/>
      <c r="J47" s="60"/>
      <c r="K47" s="31"/>
    </row>
    <row r="48" spans="1:11" s="44" customFormat="1" ht="18.600000000000001" customHeight="1" x14ac:dyDescent="0.25">
      <c r="A48" s="182">
        <v>7</v>
      </c>
      <c r="B48" s="184" t="s">
        <v>182</v>
      </c>
      <c r="C48" s="186" t="s">
        <v>12</v>
      </c>
      <c r="D48" s="186" t="s">
        <v>341</v>
      </c>
      <c r="E48" s="189" t="s">
        <v>4</v>
      </c>
      <c r="F48" s="74">
        <v>18.018999999999998</v>
      </c>
      <c r="G48" s="74">
        <v>18.018999999999998</v>
      </c>
      <c r="H48" s="74">
        <v>18.018000000000001</v>
      </c>
      <c r="I48" s="75" t="s">
        <v>161</v>
      </c>
      <c r="J48" s="76" t="s">
        <v>96</v>
      </c>
      <c r="K48" s="180" t="s">
        <v>327</v>
      </c>
    </row>
    <row r="49" spans="1:11" s="44" customFormat="1" ht="18" customHeight="1" x14ac:dyDescent="0.25">
      <c r="A49" s="183"/>
      <c r="B49" s="185"/>
      <c r="C49" s="188"/>
      <c r="D49" s="188"/>
      <c r="E49" s="191"/>
      <c r="F49" s="74"/>
      <c r="G49" s="74"/>
      <c r="H49" s="74">
        <v>3.1819999999999999</v>
      </c>
      <c r="I49" s="75" t="s">
        <v>146</v>
      </c>
      <c r="J49" s="76" t="s">
        <v>96</v>
      </c>
      <c r="K49" s="181"/>
    </row>
    <row r="50" spans="1:11" s="22" customFormat="1" ht="33.75" customHeight="1" x14ac:dyDescent="0.3">
      <c r="A50" s="60"/>
      <c r="B50" s="61" t="s">
        <v>192</v>
      </c>
      <c r="C50" s="62"/>
      <c r="D50" s="62"/>
      <c r="E50" s="60"/>
      <c r="F50" s="64">
        <f>F51</f>
        <v>10.042999999999999</v>
      </c>
      <c r="G50" s="64">
        <f t="shared" ref="G50" si="5">G51</f>
        <v>10.042999999999999</v>
      </c>
      <c r="H50" s="64">
        <f>H51+H52</f>
        <v>15.78</v>
      </c>
      <c r="I50" s="63"/>
      <c r="J50" s="63"/>
      <c r="K50" s="31"/>
    </row>
    <row r="51" spans="1:11" s="44" customFormat="1" ht="24" customHeight="1" x14ac:dyDescent="0.25">
      <c r="A51" s="182">
        <v>8</v>
      </c>
      <c r="B51" s="184" t="s">
        <v>193</v>
      </c>
      <c r="C51" s="186" t="s">
        <v>92</v>
      </c>
      <c r="D51" s="186" t="s">
        <v>341</v>
      </c>
      <c r="E51" s="189" t="s">
        <v>194</v>
      </c>
      <c r="F51" s="77">
        <v>10.042999999999999</v>
      </c>
      <c r="G51" s="77">
        <v>10.042999999999999</v>
      </c>
      <c r="H51" s="77">
        <v>12.327</v>
      </c>
      <c r="I51" s="53" t="s">
        <v>161</v>
      </c>
      <c r="J51" s="78" t="s">
        <v>96</v>
      </c>
      <c r="K51" s="180" t="s">
        <v>327</v>
      </c>
    </row>
    <row r="52" spans="1:11" s="44" customFormat="1" ht="16.2" customHeight="1" x14ac:dyDescent="0.25">
      <c r="A52" s="183"/>
      <c r="B52" s="185"/>
      <c r="C52" s="188"/>
      <c r="D52" s="188"/>
      <c r="E52" s="191"/>
      <c r="F52" s="77"/>
      <c r="G52" s="77"/>
      <c r="H52" s="77">
        <v>3.4529999999999998</v>
      </c>
      <c r="I52" s="53" t="s">
        <v>146</v>
      </c>
      <c r="J52" s="78" t="s">
        <v>96</v>
      </c>
      <c r="K52" s="181"/>
    </row>
    <row r="53" spans="1:11" s="17" customFormat="1" ht="18.75" customHeight="1" outlineLevel="1" x14ac:dyDescent="0.25">
      <c r="A53" s="18"/>
      <c r="B53" s="19" t="s">
        <v>227</v>
      </c>
      <c r="C53" s="29"/>
      <c r="D53" s="29"/>
      <c r="E53" s="29"/>
      <c r="F53" s="20">
        <f>+F41</f>
        <v>653.12900000000002</v>
      </c>
      <c r="G53" s="20">
        <f t="shared" ref="G53:H53" si="6">+G41</f>
        <v>653.12900000000002</v>
      </c>
      <c r="H53" s="20">
        <f t="shared" si="6"/>
        <v>653.1</v>
      </c>
      <c r="I53" s="29"/>
      <c r="J53" s="20"/>
      <c r="K53" s="10"/>
    </row>
    <row r="54" spans="1:11" s="17" customFormat="1" ht="16.5" customHeight="1" outlineLevel="1" x14ac:dyDescent="0.25">
      <c r="A54" s="18"/>
      <c r="B54" s="19" t="s">
        <v>13</v>
      </c>
      <c r="C54" s="29"/>
      <c r="D54" s="29"/>
      <c r="E54" s="29"/>
      <c r="F54" s="20"/>
      <c r="G54" s="20"/>
      <c r="H54" s="72"/>
      <c r="I54" s="29"/>
      <c r="J54" s="20"/>
      <c r="K54" s="10"/>
    </row>
    <row r="55" spans="1:11" s="17" customFormat="1" ht="20.25" customHeight="1" outlineLevel="1" x14ac:dyDescent="0.25">
      <c r="A55" s="18"/>
      <c r="B55" s="19" t="s">
        <v>146</v>
      </c>
      <c r="C55" s="29"/>
      <c r="D55" s="29"/>
      <c r="E55" s="29"/>
      <c r="F55" s="20">
        <f>F46+F49+F52</f>
        <v>0</v>
      </c>
      <c r="G55" s="20">
        <f t="shared" ref="G55:H55" si="7">G46+G49+G52</f>
        <v>0</v>
      </c>
      <c r="H55" s="20">
        <f t="shared" si="7"/>
        <v>8.48</v>
      </c>
      <c r="I55" s="29"/>
      <c r="J55" s="20"/>
      <c r="K55" s="10"/>
    </row>
    <row r="56" spans="1:11" s="17" customFormat="1" ht="20.25" customHeight="1" outlineLevel="1" x14ac:dyDescent="0.25">
      <c r="A56" s="18"/>
      <c r="B56" s="19" t="s">
        <v>161</v>
      </c>
      <c r="C56" s="29"/>
      <c r="D56" s="29"/>
      <c r="E56" s="29"/>
      <c r="F56" s="20">
        <f>F45+F48+F51</f>
        <v>37.917000000000002</v>
      </c>
      <c r="G56" s="20">
        <f t="shared" ref="G56:H56" si="8">G45+G48+G51</f>
        <v>37.917000000000002</v>
      </c>
      <c r="H56" s="20">
        <f t="shared" si="8"/>
        <v>40.200000000000003</v>
      </c>
      <c r="I56" s="29"/>
      <c r="J56" s="20"/>
      <c r="K56" s="10"/>
    </row>
    <row r="57" spans="1:11" s="17" customFormat="1" ht="18" customHeight="1" outlineLevel="1" x14ac:dyDescent="0.25">
      <c r="A57" s="18"/>
      <c r="B57" s="19" t="s">
        <v>44</v>
      </c>
      <c r="C57" s="29"/>
      <c r="D57" s="29"/>
      <c r="E57" s="29"/>
      <c r="F57" s="20"/>
      <c r="G57" s="20"/>
      <c r="H57" s="20"/>
      <c r="I57" s="29"/>
      <c r="J57" s="20"/>
      <c r="K57" s="10"/>
    </row>
    <row r="58" spans="1:11" s="17" customFormat="1" ht="18.75" customHeight="1" outlineLevel="1" x14ac:dyDescent="0.25">
      <c r="A58" s="18"/>
      <c r="B58" s="19" t="s">
        <v>228</v>
      </c>
      <c r="C58" s="29"/>
      <c r="D58" s="29"/>
      <c r="E58" s="29"/>
      <c r="F58" s="20">
        <f>F59+F60+F61+F62</f>
        <v>5869.0460000000003</v>
      </c>
      <c r="G58" s="20">
        <f t="shared" ref="G58:H58" si="9">G59+G60+G61+G62</f>
        <v>5869.0460000000003</v>
      </c>
      <c r="H58" s="20">
        <f t="shared" si="9"/>
        <v>9449.58</v>
      </c>
      <c r="I58" s="29"/>
      <c r="J58" s="20"/>
      <c r="K58" s="10"/>
    </row>
    <row r="59" spans="1:11" s="17" customFormat="1" ht="16.5" customHeight="1" outlineLevel="1" x14ac:dyDescent="0.25">
      <c r="A59" s="18"/>
      <c r="B59" s="19" t="s">
        <v>13</v>
      </c>
      <c r="C59" s="29"/>
      <c r="D59" s="29"/>
      <c r="E59" s="29"/>
      <c r="F59" s="20">
        <f>F41+F54</f>
        <v>653.12900000000002</v>
      </c>
      <c r="G59" s="20">
        <f t="shared" ref="G59:H59" si="10">G41+G54</f>
        <v>653.12900000000002</v>
      </c>
      <c r="H59" s="20">
        <f t="shared" si="10"/>
        <v>653.1</v>
      </c>
      <c r="I59" s="29"/>
      <c r="J59" s="20"/>
      <c r="K59" s="10"/>
    </row>
    <row r="60" spans="1:11" s="17" customFormat="1" ht="20.25" customHeight="1" outlineLevel="1" x14ac:dyDescent="0.25">
      <c r="A60" s="18"/>
      <c r="B60" s="19" t="s">
        <v>146</v>
      </c>
      <c r="C60" s="29"/>
      <c r="D60" s="29"/>
      <c r="E60" s="29"/>
      <c r="F60" s="20">
        <f>F55+F42</f>
        <v>0</v>
      </c>
      <c r="G60" s="20">
        <f t="shared" ref="G60:H60" si="11">G55+G42</f>
        <v>0</v>
      </c>
      <c r="H60" s="20">
        <f t="shared" si="11"/>
        <v>8.48</v>
      </c>
      <c r="I60" s="29"/>
      <c r="J60" s="20"/>
      <c r="K60" s="10"/>
    </row>
    <row r="61" spans="1:11" s="17" customFormat="1" ht="20.25" customHeight="1" outlineLevel="1" x14ac:dyDescent="0.25">
      <c r="A61" s="18"/>
      <c r="B61" s="19" t="s">
        <v>161</v>
      </c>
      <c r="C61" s="29"/>
      <c r="D61" s="29"/>
      <c r="E61" s="29"/>
      <c r="F61" s="20">
        <f>F56</f>
        <v>37.917000000000002</v>
      </c>
      <c r="G61" s="20">
        <f t="shared" ref="G61:H61" si="12">G56</f>
        <v>37.917000000000002</v>
      </c>
      <c r="H61" s="20">
        <f t="shared" si="12"/>
        <v>40.200000000000003</v>
      </c>
      <c r="I61" s="29"/>
      <c r="J61" s="20"/>
      <c r="K61" s="10"/>
    </row>
    <row r="62" spans="1:11" s="17" customFormat="1" ht="18" customHeight="1" outlineLevel="1" x14ac:dyDescent="0.25">
      <c r="A62" s="18"/>
      <c r="B62" s="19" t="s">
        <v>44</v>
      </c>
      <c r="C62" s="29"/>
      <c r="D62" s="29"/>
      <c r="E62" s="29"/>
      <c r="F62" s="20">
        <f>F43</f>
        <v>5178</v>
      </c>
      <c r="G62" s="20">
        <f t="shared" ref="G62:H62" si="13">G43</f>
        <v>5178</v>
      </c>
      <c r="H62" s="20">
        <f t="shared" si="13"/>
        <v>8747.7999999999993</v>
      </c>
      <c r="I62" s="29"/>
      <c r="J62" s="20"/>
      <c r="K62" s="10"/>
    </row>
    <row r="63" spans="1:11" s="1" customFormat="1" x14ac:dyDescent="0.25">
      <c r="A63" s="10"/>
      <c r="B63" s="11" t="s">
        <v>26</v>
      </c>
      <c r="C63" s="29"/>
      <c r="D63" s="10"/>
      <c r="E63" s="15"/>
      <c r="F63" s="29"/>
      <c r="G63" s="29"/>
      <c r="H63" s="29"/>
      <c r="I63" s="8"/>
      <c r="J63" s="8"/>
      <c r="K63" s="30"/>
    </row>
    <row r="64" spans="1:11" s="1" customFormat="1" x14ac:dyDescent="0.25">
      <c r="A64" s="10"/>
      <c r="B64" s="11" t="s">
        <v>77</v>
      </c>
      <c r="C64" s="29"/>
      <c r="D64" s="10"/>
      <c r="E64" s="15"/>
      <c r="F64" s="29"/>
      <c r="G64" s="29"/>
      <c r="H64" s="29"/>
      <c r="I64" s="8"/>
      <c r="J64" s="8"/>
      <c r="K64" s="30"/>
    </row>
    <row r="65" spans="1:11" s="1" customFormat="1" ht="26.4" customHeight="1" x14ac:dyDescent="0.25">
      <c r="A65" s="7">
        <v>5</v>
      </c>
      <c r="B65" s="6" t="s">
        <v>27</v>
      </c>
      <c r="C65" s="24" t="s">
        <v>31</v>
      </c>
      <c r="D65" s="7" t="s">
        <v>336</v>
      </c>
      <c r="E65" s="7" t="s">
        <v>249</v>
      </c>
      <c r="F65" s="24">
        <v>20.3</v>
      </c>
      <c r="G65" s="24">
        <v>20.3</v>
      </c>
      <c r="H65" s="24">
        <v>19.7</v>
      </c>
      <c r="I65" s="4" t="s">
        <v>11</v>
      </c>
      <c r="J65" s="4" t="s">
        <v>11</v>
      </c>
      <c r="K65" s="6" t="s">
        <v>357</v>
      </c>
    </row>
    <row r="66" spans="1:11" s="1" customFormat="1" ht="17.25" customHeight="1" x14ac:dyDescent="0.25">
      <c r="A66" s="7"/>
      <c r="B66" s="6" t="s">
        <v>28</v>
      </c>
      <c r="C66" s="24"/>
      <c r="D66" s="7"/>
      <c r="E66" s="7"/>
      <c r="F66" s="24"/>
      <c r="G66" s="24"/>
      <c r="H66" s="24"/>
      <c r="I66" s="4"/>
      <c r="J66" s="4"/>
      <c r="K66" s="30"/>
    </row>
    <row r="67" spans="1:11" s="16" customFormat="1" ht="39.6" x14ac:dyDescent="0.25">
      <c r="A67" s="5">
        <v>6</v>
      </c>
      <c r="B67" s="6" t="s">
        <v>29</v>
      </c>
      <c r="C67" s="24" t="s">
        <v>0</v>
      </c>
      <c r="D67" s="7" t="s">
        <v>342</v>
      </c>
      <c r="E67" s="7" t="s">
        <v>249</v>
      </c>
      <c r="F67" s="24">
        <v>93.9</v>
      </c>
      <c r="G67" s="24">
        <v>93.9</v>
      </c>
      <c r="H67" s="24">
        <v>93.9</v>
      </c>
      <c r="I67" s="4" t="s">
        <v>11</v>
      </c>
      <c r="J67" s="4" t="s">
        <v>11</v>
      </c>
      <c r="K67" s="10" t="s">
        <v>326</v>
      </c>
    </row>
    <row r="68" spans="1:11" s="16" customFormat="1" ht="39.6" x14ac:dyDescent="0.25">
      <c r="A68" s="5">
        <v>7</v>
      </c>
      <c r="B68" s="6" t="s">
        <v>30</v>
      </c>
      <c r="C68" s="24" t="s">
        <v>0</v>
      </c>
      <c r="D68" s="7" t="s">
        <v>342</v>
      </c>
      <c r="E68" s="7" t="s">
        <v>249</v>
      </c>
      <c r="F68" s="24">
        <v>71</v>
      </c>
      <c r="G68" s="24">
        <v>71</v>
      </c>
      <c r="H68" s="24">
        <v>77.8</v>
      </c>
      <c r="I68" s="4" t="s">
        <v>11</v>
      </c>
      <c r="J68" s="4" t="s">
        <v>11</v>
      </c>
      <c r="K68" s="10" t="s">
        <v>326</v>
      </c>
    </row>
    <row r="69" spans="1:11" s="16" customFormat="1" ht="18.75" customHeight="1" x14ac:dyDescent="0.25">
      <c r="A69" s="10"/>
      <c r="B69" s="11" t="s">
        <v>79</v>
      </c>
      <c r="C69" s="29"/>
      <c r="D69" s="10"/>
      <c r="E69" s="15"/>
      <c r="F69" s="29"/>
      <c r="G69" s="29"/>
      <c r="H69" s="29"/>
      <c r="I69" s="9"/>
      <c r="J69" s="9"/>
      <c r="K69" s="10" t="s">
        <v>326</v>
      </c>
    </row>
    <row r="70" spans="1:11" s="16" customFormat="1" ht="30.75" customHeight="1" x14ac:dyDescent="0.25">
      <c r="A70" s="66">
        <v>8</v>
      </c>
      <c r="B70" s="6" t="s">
        <v>80</v>
      </c>
      <c r="C70" s="79" t="s">
        <v>0</v>
      </c>
      <c r="D70" s="7" t="s">
        <v>342</v>
      </c>
      <c r="E70" s="7" t="s">
        <v>249</v>
      </c>
      <c r="F70" s="24">
        <v>0</v>
      </c>
      <c r="G70" s="24">
        <v>0</v>
      </c>
      <c r="H70" s="24">
        <v>0</v>
      </c>
      <c r="I70" s="4" t="s">
        <v>11</v>
      </c>
      <c r="J70" s="4" t="s">
        <v>11</v>
      </c>
      <c r="K70" s="10" t="s">
        <v>326</v>
      </c>
    </row>
    <row r="71" spans="1:11" s="16" customFormat="1" ht="55.2" customHeight="1" outlineLevel="1" x14ac:dyDescent="0.25">
      <c r="A71" s="5">
        <v>9</v>
      </c>
      <c r="B71" s="6" t="s">
        <v>81</v>
      </c>
      <c r="C71" s="79" t="s">
        <v>0</v>
      </c>
      <c r="D71" s="7" t="s">
        <v>342</v>
      </c>
      <c r="E71" s="7" t="s">
        <v>249</v>
      </c>
      <c r="F71" s="24">
        <v>33.299999999999997</v>
      </c>
      <c r="G71" s="24">
        <v>33.299999999999997</v>
      </c>
      <c r="H71" s="24">
        <v>33.299999999999997</v>
      </c>
      <c r="I71" s="4" t="s">
        <v>11</v>
      </c>
      <c r="J71" s="4" t="s">
        <v>11</v>
      </c>
      <c r="K71" s="10" t="s">
        <v>326</v>
      </c>
    </row>
    <row r="72" spans="1:11" s="16" customFormat="1" ht="18.75" customHeight="1" x14ac:dyDescent="0.25">
      <c r="A72" s="10"/>
      <c r="B72" s="11" t="s">
        <v>55</v>
      </c>
      <c r="C72" s="29"/>
      <c r="D72" s="10"/>
      <c r="E72" s="15"/>
      <c r="F72" s="29"/>
      <c r="G72" s="29"/>
      <c r="H72" s="29"/>
      <c r="I72" s="9"/>
      <c r="J72" s="9"/>
      <c r="K72" s="6"/>
    </row>
    <row r="73" spans="1:11" s="16" customFormat="1" ht="42" customHeight="1" x14ac:dyDescent="0.25">
      <c r="A73" s="66">
        <v>10</v>
      </c>
      <c r="B73" s="6" t="s">
        <v>32</v>
      </c>
      <c r="C73" s="79" t="s">
        <v>0</v>
      </c>
      <c r="D73" s="7" t="s">
        <v>342</v>
      </c>
      <c r="E73" s="7" t="s">
        <v>249</v>
      </c>
      <c r="F73" s="24">
        <v>50</v>
      </c>
      <c r="G73" s="24">
        <v>50</v>
      </c>
      <c r="H73" s="24">
        <v>50</v>
      </c>
      <c r="I73" s="4" t="s">
        <v>11</v>
      </c>
      <c r="J73" s="4" t="s">
        <v>11</v>
      </c>
      <c r="K73" s="10" t="s">
        <v>326</v>
      </c>
    </row>
    <row r="74" spans="1:11" s="16" customFormat="1" outlineLevel="1" x14ac:dyDescent="0.25">
      <c r="A74" s="5"/>
      <c r="B74" s="10" t="s">
        <v>7</v>
      </c>
      <c r="C74" s="24"/>
      <c r="D74" s="7"/>
      <c r="E74" s="7"/>
      <c r="F74" s="13"/>
      <c r="G74" s="13"/>
      <c r="H74" s="14"/>
      <c r="I74" s="9"/>
      <c r="J74" s="9"/>
      <c r="K74" s="6"/>
    </row>
    <row r="75" spans="1:11" s="16" customFormat="1" ht="76.8" customHeight="1" outlineLevel="1" x14ac:dyDescent="0.25">
      <c r="A75" s="5">
        <v>9</v>
      </c>
      <c r="B75" s="6" t="s">
        <v>64</v>
      </c>
      <c r="C75" s="24" t="s">
        <v>63</v>
      </c>
      <c r="D75" s="7" t="s">
        <v>342</v>
      </c>
      <c r="E75" s="24" t="s">
        <v>65</v>
      </c>
      <c r="F75" s="71">
        <v>31</v>
      </c>
      <c r="G75" s="71"/>
      <c r="H75" s="80" t="s">
        <v>78</v>
      </c>
      <c r="I75" s="24" t="s">
        <v>11</v>
      </c>
      <c r="J75" s="24" t="s">
        <v>11</v>
      </c>
      <c r="K75" s="10" t="s">
        <v>358</v>
      </c>
    </row>
    <row r="76" spans="1:11" s="16" customFormat="1" ht="12.75" customHeight="1" x14ac:dyDescent="0.25">
      <c r="A76" s="10"/>
      <c r="B76" s="11" t="s">
        <v>56</v>
      </c>
      <c r="C76" s="29"/>
      <c r="D76" s="10"/>
      <c r="E76" s="15"/>
      <c r="F76" s="29"/>
      <c r="G76" s="29"/>
      <c r="H76" s="29"/>
      <c r="I76" s="9"/>
      <c r="J76" s="9"/>
      <c r="K76" s="6"/>
    </row>
    <row r="77" spans="1:11" s="16" customFormat="1" ht="26.4" x14ac:dyDescent="0.25">
      <c r="A77" s="5">
        <v>11</v>
      </c>
      <c r="B77" s="6" t="s">
        <v>33</v>
      </c>
      <c r="C77" s="81" t="s">
        <v>35</v>
      </c>
      <c r="D77" s="5" t="s">
        <v>343</v>
      </c>
      <c r="E77" s="7" t="s">
        <v>8</v>
      </c>
      <c r="F77" s="71">
        <v>105</v>
      </c>
      <c r="G77" s="71">
        <v>105</v>
      </c>
      <c r="H77" s="71">
        <v>73</v>
      </c>
      <c r="I77" s="4" t="s">
        <v>11</v>
      </c>
      <c r="J77" s="4" t="s">
        <v>11</v>
      </c>
      <c r="K77" s="10" t="s">
        <v>326</v>
      </c>
    </row>
    <row r="78" spans="1:11" s="16" customFormat="1" ht="32.25" customHeight="1" x14ac:dyDescent="0.25">
      <c r="A78" s="5">
        <v>12</v>
      </c>
      <c r="B78" s="6" t="s">
        <v>34</v>
      </c>
      <c r="C78" s="81" t="s">
        <v>0</v>
      </c>
      <c r="D78" s="5" t="s">
        <v>354</v>
      </c>
      <c r="E78" s="7" t="s">
        <v>14</v>
      </c>
      <c r="F78" s="71">
        <v>75</v>
      </c>
      <c r="G78" s="71">
        <v>75</v>
      </c>
      <c r="H78" s="71">
        <v>75</v>
      </c>
      <c r="I78" s="4" t="s">
        <v>11</v>
      </c>
      <c r="J78" s="4" t="s">
        <v>11</v>
      </c>
      <c r="K78" s="10" t="s">
        <v>326</v>
      </c>
    </row>
    <row r="79" spans="1:11" s="16" customFormat="1" outlineLevel="1" x14ac:dyDescent="0.25">
      <c r="A79" s="5"/>
      <c r="B79" s="10" t="s">
        <v>7</v>
      </c>
      <c r="C79" s="24"/>
      <c r="D79" s="5"/>
      <c r="E79" s="7"/>
      <c r="F79" s="13"/>
      <c r="G79" s="13"/>
      <c r="H79" s="14"/>
      <c r="I79" s="9"/>
      <c r="J79" s="9"/>
      <c r="K79" s="6"/>
    </row>
    <row r="80" spans="1:11" s="16" customFormat="1" ht="94.8" customHeight="1" outlineLevel="1" x14ac:dyDescent="0.25">
      <c r="A80" s="5">
        <v>10</v>
      </c>
      <c r="B80" s="82" t="s">
        <v>53</v>
      </c>
      <c r="C80" s="24" t="s">
        <v>35</v>
      </c>
      <c r="D80" s="5" t="s">
        <v>344</v>
      </c>
      <c r="E80" s="7" t="s">
        <v>54</v>
      </c>
      <c r="F80" s="71">
        <v>1</v>
      </c>
      <c r="G80" s="71"/>
      <c r="H80" s="71"/>
      <c r="I80" s="24" t="s">
        <v>11</v>
      </c>
      <c r="J80" s="24" t="s">
        <v>11</v>
      </c>
      <c r="K80" s="6" t="s">
        <v>359</v>
      </c>
    </row>
    <row r="81" spans="1:11" s="16" customFormat="1" ht="56.4" customHeight="1" outlineLevel="1" x14ac:dyDescent="0.25">
      <c r="A81" s="5">
        <v>11</v>
      </c>
      <c r="B81" s="82" t="s">
        <v>75</v>
      </c>
      <c r="C81" s="24" t="s">
        <v>35</v>
      </c>
      <c r="D81" s="5" t="s">
        <v>345</v>
      </c>
      <c r="E81" s="7" t="s">
        <v>76</v>
      </c>
      <c r="F81" s="71">
        <v>2</v>
      </c>
      <c r="G81" s="71">
        <v>2</v>
      </c>
      <c r="H81" s="71">
        <v>2</v>
      </c>
      <c r="I81" s="24" t="s">
        <v>11</v>
      </c>
      <c r="J81" s="24" t="s">
        <v>11</v>
      </c>
      <c r="K81" s="31" t="s">
        <v>327</v>
      </c>
    </row>
    <row r="82" spans="1:11" s="22" customFormat="1" ht="62.25" customHeight="1" x14ac:dyDescent="0.3">
      <c r="A82" s="63"/>
      <c r="B82" s="83" t="s">
        <v>115</v>
      </c>
      <c r="C82" s="84"/>
      <c r="D82" s="5"/>
      <c r="E82" s="63"/>
      <c r="F82" s="64">
        <f>F83+F88+F89+F94+F95+F104+F105+F106+F107+F110</f>
        <v>601.54499999999996</v>
      </c>
      <c r="G82" s="64">
        <f>G83+G88+G89+G94+G95+G104+G105+G106+G107+G110</f>
        <v>601.54499999999996</v>
      </c>
      <c r="H82" s="64">
        <f>H83+H84+H85+H86+H87+H88+H89+H94+H95+H96+H100+H101+H103+H104+H105+H106+H107+H108+H109+H110</f>
        <v>1347.7079999999999</v>
      </c>
      <c r="I82" s="63"/>
      <c r="J82" s="63"/>
      <c r="K82" s="31"/>
    </row>
    <row r="83" spans="1:11" s="44" customFormat="1" ht="22.2" customHeight="1" x14ac:dyDescent="0.25">
      <c r="A83" s="182">
        <v>12</v>
      </c>
      <c r="B83" s="193" t="s">
        <v>118</v>
      </c>
      <c r="C83" s="186" t="s">
        <v>12</v>
      </c>
      <c r="D83" s="186" t="s">
        <v>341</v>
      </c>
      <c r="E83" s="189" t="s">
        <v>116</v>
      </c>
      <c r="F83" s="77">
        <v>18.811</v>
      </c>
      <c r="G83" s="77">
        <v>18.811</v>
      </c>
      <c r="H83" s="77">
        <v>18.998999999999999</v>
      </c>
      <c r="I83" s="85" t="s">
        <v>161</v>
      </c>
      <c r="J83" s="86" t="s">
        <v>96</v>
      </c>
      <c r="K83" s="180" t="s">
        <v>327</v>
      </c>
    </row>
    <row r="84" spans="1:11" s="44" customFormat="1" ht="31.2" customHeight="1" x14ac:dyDescent="0.25">
      <c r="A84" s="183"/>
      <c r="B84" s="195"/>
      <c r="C84" s="187"/>
      <c r="D84" s="187"/>
      <c r="E84" s="190"/>
      <c r="F84" s="77"/>
      <c r="G84" s="77"/>
      <c r="H84" s="77">
        <v>0.76400000000000001</v>
      </c>
      <c r="I84" s="85" t="s">
        <v>146</v>
      </c>
      <c r="J84" s="86" t="s">
        <v>96</v>
      </c>
      <c r="K84" s="181"/>
    </row>
    <row r="85" spans="1:11" s="44" customFormat="1" ht="18" customHeight="1" x14ac:dyDescent="0.25">
      <c r="A85" s="182">
        <v>13</v>
      </c>
      <c r="B85" s="193" t="s">
        <v>289</v>
      </c>
      <c r="C85" s="187"/>
      <c r="D85" s="187"/>
      <c r="E85" s="190"/>
      <c r="F85" s="77"/>
      <c r="G85" s="77"/>
      <c r="H85" s="77">
        <v>97.587999999999994</v>
      </c>
      <c r="I85" s="85" t="s">
        <v>161</v>
      </c>
      <c r="J85" s="86" t="s">
        <v>129</v>
      </c>
      <c r="K85" s="180" t="s">
        <v>327</v>
      </c>
    </row>
    <row r="86" spans="1:11" s="44" customFormat="1" ht="19.2" customHeight="1" x14ac:dyDescent="0.25">
      <c r="A86" s="183"/>
      <c r="B86" s="195"/>
      <c r="C86" s="187"/>
      <c r="D86" s="187"/>
      <c r="E86" s="190"/>
      <c r="F86" s="77"/>
      <c r="G86" s="77"/>
      <c r="H86" s="77">
        <v>249.65600000000001</v>
      </c>
      <c r="I86" s="85" t="s">
        <v>146</v>
      </c>
      <c r="J86" s="86" t="s">
        <v>129</v>
      </c>
      <c r="K86" s="181"/>
    </row>
    <row r="87" spans="1:11" s="44" customFormat="1" ht="20.399999999999999" customHeight="1" x14ac:dyDescent="0.25">
      <c r="A87" s="75">
        <v>14</v>
      </c>
      <c r="B87" s="87" t="s">
        <v>290</v>
      </c>
      <c r="C87" s="187"/>
      <c r="D87" s="187"/>
      <c r="E87" s="190"/>
      <c r="F87" s="77"/>
      <c r="G87" s="77"/>
      <c r="H87" s="77">
        <v>40.664999999999999</v>
      </c>
      <c r="I87" s="85" t="s">
        <v>146</v>
      </c>
      <c r="J87" s="86" t="s">
        <v>111</v>
      </c>
      <c r="K87" s="31" t="s">
        <v>327</v>
      </c>
    </row>
    <row r="88" spans="1:11" s="44" customFormat="1" ht="16.5" customHeight="1" x14ac:dyDescent="0.25">
      <c r="A88" s="182">
        <v>15</v>
      </c>
      <c r="B88" s="184" t="s">
        <v>119</v>
      </c>
      <c r="C88" s="187"/>
      <c r="D88" s="187"/>
      <c r="E88" s="190"/>
      <c r="F88" s="77">
        <v>177.501</v>
      </c>
      <c r="G88" s="77">
        <v>177.501</v>
      </c>
      <c r="H88" s="77">
        <v>154.11799999999999</v>
      </c>
      <c r="I88" s="85" t="s">
        <v>146</v>
      </c>
      <c r="J88" s="86" t="s">
        <v>120</v>
      </c>
      <c r="K88" s="180" t="s">
        <v>327</v>
      </c>
    </row>
    <row r="89" spans="1:11" s="44" customFormat="1" ht="17.25" customHeight="1" x14ac:dyDescent="0.25">
      <c r="A89" s="183"/>
      <c r="B89" s="185"/>
      <c r="C89" s="187"/>
      <c r="D89" s="187"/>
      <c r="E89" s="190"/>
      <c r="F89" s="77"/>
      <c r="G89" s="77"/>
      <c r="H89" s="77">
        <v>2.2330000000000001</v>
      </c>
      <c r="I89" s="85" t="s">
        <v>161</v>
      </c>
      <c r="J89" s="86" t="s">
        <v>120</v>
      </c>
      <c r="K89" s="181"/>
    </row>
    <row r="90" spans="1:11" s="44" customFormat="1" ht="17.25" customHeight="1" x14ac:dyDescent="0.25">
      <c r="A90" s="75"/>
      <c r="B90" s="88" t="s">
        <v>230</v>
      </c>
      <c r="C90" s="187"/>
      <c r="D90" s="187"/>
      <c r="E90" s="190"/>
      <c r="F90" s="77"/>
      <c r="G90" s="77"/>
      <c r="H90" s="77"/>
      <c r="I90" s="85"/>
      <c r="J90" s="86"/>
      <c r="K90" s="89"/>
    </row>
    <row r="91" spans="1:11" s="96" customFormat="1" ht="43.5" customHeight="1" x14ac:dyDescent="0.25">
      <c r="A91" s="90"/>
      <c r="B91" s="91" t="s">
        <v>231</v>
      </c>
      <c r="C91" s="187"/>
      <c r="D91" s="187"/>
      <c r="E91" s="190"/>
      <c r="F91" s="92">
        <v>112.75</v>
      </c>
      <c r="G91" s="92">
        <v>112.75</v>
      </c>
      <c r="H91" s="92">
        <v>90.200999999999993</v>
      </c>
      <c r="I91" s="93" t="s">
        <v>11</v>
      </c>
      <c r="J91" s="94" t="s">
        <v>11</v>
      </c>
      <c r="K91" s="95" t="s">
        <v>327</v>
      </c>
    </row>
    <row r="92" spans="1:11" s="96" customFormat="1" ht="29.25" customHeight="1" x14ac:dyDescent="0.25">
      <c r="A92" s="90"/>
      <c r="B92" s="91" t="s">
        <v>232</v>
      </c>
      <c r="C92" s="187"/>
      <c r="D92" s="187"/>
      <c r="E92" s="190"/>
      <c r="F92" s="92">
        <v>27.318000000000001</v>
      </c>
      <c r="G92" s="92">
        <v>27.318000000000001</v>
      </c>
      <c r="H92" s="92">
        <v>27.318000000000001</v>
      </c>
      <c r="I92" s="93" t="s">
        <v>11</v>
      </c>
      <c r="J92" s="94" t="s">
        <v>11</v>
      </c>
      <c r="K92" s="95" t="s">
        <v>327</v>
      </c>
    </row>
    <row r="93" spans="1:11" s="96" customFormat="1" ht="20.399999999999999" customHeight="1" x14ac:dyDescent="0.25">
      <c r="A93" s="90"/>
      <c r="B93" s="91" t="s">
        <v>233</v>
      </c>
      <c r="C93" s="187"/>
      <c r="D93" s="187"/>
      <c r="E93" s="190"/>
      <c r="F93" s="92">
        <v>36.6</v>
      </c>
      <c r="G93" s="92">
        <v>36.6</v>
      </c>
      <c r="H93" s="92">
        <v>36.6</v>
      </c>
      <c r="I93" s="93" t="s">
        <v>11</v>
      </c>
      <c r="J93" s="94" t="s">
        <v>11</v>
      </c>
      <c r="K93" s="95" t="s">
        <v>327</v>
      </c>
    </row>
    <row r="94" spans="1:11" s="44" customFormat="1" ht="18.75" customHeight="1" x14ac:dyDescent="0.25">
      <c r="A94" s="182">
        <v>16</v>
      </c>
      <c r="B94" s="217" t="s">
        <v>121</v>
      </c>
      <c r="C94" s="187"/>
      <c r="D94" s="187"/>
      <c r="E94" s="190"/>
      <c r="F94" s="77">
        <v>327.33600000000001</v>
      </c>
      <c r="G94" s="77">
        <v>327.33600000000001</v>
      </c>
      <c r="H94" s="77">
        <v>257.17399999999998</v>
      </c>
      <c r="I94" s="85" t="s">
        <v>146</v>
      </c>
      <c r="J94" s="86" t="s">
        <v>122</v>
      </c>
      <c r="K94" s="205" t="s">
        <v>360</v>
      </c>
    </row>
    <row r="95" spans="1:11" s="44" customFormat="1" ht="21.75" customHeight="1" x14ac:dyDescent="0.25">
      <c r="A95" s="192"/>
      <c r="B95" s="217"/>
      <c r="C95" s="187"/>
      <c r="D95" s="187"/>
      <c r="E95" s="190"/>
      <c r="F95" s="77"/>
      <c r="G95" s="77"/>
      <c r="H95" s="77">
        <v>9.5069999999999997</v>
      </c>
      <c r="I95" s="85" t="s">
        <v>161</v>
      </c>
      <c r="J95" s="86" t="s">
        <v>122</v>
      </c>
      <c r="K95" s="206"/>
    </row>
    <row r="96" spans="1:11" s="44" customFormat="1" ht="21.75" customHeight="1" x14ac:dyDescent="0.25">
      <c r="A96" s="183"/>
      <c r="B96" s="217"/>
      <c r="C96" s="187"/>
      <c r="D96" s="187"/>
      <c r="E96" s="190"/>
      <c r="F96" s="97"/>
      <c r="G96" s="97"/>
      <c r="H96" s="97">
        <v>300.78500000000003</v>
      </c>
      <c r="I96" s="98" t="s">
        <v>146</v>
      </c>
      <c r="J96" s="99" t="s">
        <v>122</v>
      </c>
      <c r="K96" s="207"/>
    </row>
    <row r="97" spans="1:11" s="44" customFormat="1" ht="15.6" customHeight="1" x14ac:dyDescent="0.25">
      <c r="A97" s="75"/>
      <c r="B97" s="88" t="s">
        <v>230</v>
      </c>
      <c r="C97" s="187"/>
      <c r="D97" s="187"/>
      <c r="E97" s="190"/>
      <c r="F97" s="97"/>
      <c r="G97" s="97"/>
      <c r="H97" s="97"/>
      <c r="I97" s="98"/>
      <c r="J97" s="99"/>
      <c r="K97" s="89"/>
    </row>
    <row r="98" spans="1:11" s="103" customFormat="1" ht="16.2" customHeight="1" x14ac:dyDescent="0.3">
      <c r="A98" s="91"/>
      <c r="B98" s="91" t="s">
        <v>324</v>
      </c>
      <c r="C98" s="187"/>
      <c r="D98" s="187"/>
      <c r="E98" s="190"/>
      <c r="F98" s="100"/>
      <c r="G98" s="100"/>
      <c r="H98" s="101">
        <v>347.77800000000002</v>
      </c>
      <c r="I98" s="102" t="s">
        <v>11</v>
      </c>
      <c r="J98" s="102" t="s">
        <v>11</v>
      </c>
      <c r="K98" s="91" t="s">
        <v>327</v>
      </c>
    </row>
    <row r="99" spans="1:11" s="103" customFormat="1" ht="54" customHeight="1" x14ac:dyDescent="0.3">
      <c r="A99" s="91"/>
      <c r="B99" s="91" t="s">
        <v>325</v>
      </c>
      <c r="C99" s="187"/>
      <c r="D99" s="187"/>
      <c r="E99" s="190"/>
      <c r="F99" s="100"/>
      <c r="G99" s="100"/>
      <c r="H99" s="101">
        <v>210.18</v>
      </c>
      <c r="I99" s="102" t="s">
        <v>11</v>
      </c>
      <c r="J99" s="102" t="s">
        <v>11</v>
      </c>
      <c r="K99" s="91" t="s">
        <v>328</v>
      </c>
    </row>
    <row r="100" spans="1:11" s="106" customFormat="1" ht="21" customHeight="1" x14ac:dyDescent="0.25">
      <c r="A100" s="203">
        <v>17</v>
      </c>
      <c r="B100" s="184" t="s">
        <v>294</v>
      </c>
      <c r="C100" s="187"/>
      <c r="D100" s="187"/>
      <c r="E100" s="190"/>
      <c r="F100" s="104"/>
      <c r="G100" s="104"/>
      <c r="H100" s="105">
        <v>1.458</v>
      </c>
      <c r="I100" s="105" t="s">
        <v>161</v>
      </c>
      <c r="J100" s="86" t="s">
        <v>295</v>
      </c>
      <c r="K100" s="208" t="s">
        <v>327</v>
      </c>
    </row>
    <row r="101" spans="1:11" s="106" customFormat="1" ht="21" customHeight="1" x14ac:dyDescent="0.25">
      <c r="A101" s="204"/>
      <c r="B101" s="185"/>
      <c r="C101" s="187"/>
      <c r="D101" s="187"/>
      <c r="E101" s="190"/>
      <c r="F101" s="104"/>
      <c r="G101" s="104"/>
      <c r="H101" s="105">
        <v>51</v>
      </c>
      <c r="I101" s="105" t="s">
        <v>146</v>
      </c>
      <c r="J101" s="86" t="s">
        <v>295</v>
      </c>
      <c r="K101" s="209"/>
    </row>
    <row r="102" spans="1:11" s="106" customFormat="1" ht="29.4" customHeight="1" x14ac:dyDescent="0.25">
      <c r="A102" s="107">
        <v>18</v>
      </c>
      <c r="B102" s="108" t="s">
        <v>335</v>
      </c>
      <c r="C102" s="187"/>
      <c r="D102" s="187"/>
      <c r="E102" s="190"/>
      <c r="F102" s="104"/>
      <c r="G102" s="104"/>
      <c r="H102" s="105">
        <v>77.988</v>
      </c>
      <c r="I102" s="105" t="s">
        <v>146</v>
      </c>
      <c r="J102" s="86" t="s">
        <v>131</v>
      </c>
      <c r="K102" s="109" t="s">
        <v>327</v>
      </c>
    </row>
    <row r="103" spans="1:11" s="106" customFormat="1" ht="21" customHeight="1" x14ac:dyDescent="0.25">
      <c r="A103" s="107">
        <v>19</v>
      </c>
      <c r="B103" s="108" t="s">
        <v>296</v>
      </c>
      <c r="C103" s="187"/>
      <c r="D103" s="187"/>
      <c r="E103" s="190"/>
      <c r="F103" s="104"/>
      <c r="G103" s="104"/>
      <c r="H103" s="105">
        <v>18</v>
      </c>
      <c r="I103" s="105" t="s">
        <v>161</v>
      </c>
      <c r="J103" s="86" t="s">
        <v>297</v>
      </c>
      <c r="K103" s="109" t="s">
        <v>327</v>
      </c>
    </row>
    <row r="104" spans="1:11" s="112" customFormat="1" ht="67.8" customHeight="1" x14ac:dyDescent="0.3">
      <c r="A104" s="53">
        <v>20</v>
      </c>
      <c r="B104" s="110" t="s">
        <v>124</v>
      </c>
      <c r="C104" s="187"/>
      <c r="D104" s="187"/>
      <c r="E104" s="190"/>
      <c r="F104" s="77">
        <v>48.183999999999997</v>
      </c>
      <c r="G104" s="77">
        <v>48.183999999999997</v>
      </c>
      <c r="H104" s="77">
        <v>96.231999999999999</v>
      </c>
      <c r="I104" s="53" t="s">
        <v>146</v>
      </c>
      <c r="J104" s="78" t="s">
        <v>125</v>
      </c>
      <c r="K104" s="111" t="s">
        <v>361</v>
      </c>
    </row>
    <row r="105" spans="1:11" s="44" customFormat="1" ht="30" customHeight="1" x14ac:dyDescent="0.25">
      <c r="A105" s="113">
        <v>21</v>
      </c>
      <c r="B105" s="108" t="s">
        <v>126</v>
      </c>
      <c r="C105" s="187"/>
      <c r="D105" s="187"/>
      <c r="E105" s="190"/>
      <c r="F105" s="114">
        <v>9</v>
      </c>
      <c r="G105" s="114">
        <v>9</v>
      </c>
      <c r="H105" s="114">
        <v>9</v>
      </c>
      <c r="I105" s="115" t="s">
        <v>161</v>
      </c>
      <c r="J105" s="116" t="s">
        <v>93</v>
      </c>
      <c r="K105" s="31" t="s">
        <v>327</v>
      </c>
    </row>
    <row r="106" spans="1:11" s="44" customFormat="1" ht="39.75" customHeight="1" x14ac:dyDescent="0.25">
      <c r="A106" s="51">
        <v>22</v>
      </c>
      <c r="B106" s="110" t="s">
        <v>127</v>
      </c>
      <c r="C106" s="187"/>
      <c r="D106" s="187"/>
      <c r="E106" s="190"/>
      <c r="F106" s="77">
        <v>13.116</v>
      </c>
      <c r="G106" s="77">
        <v>13.116</v>
      </c>
      <c r="H106" s="77">
        <v>13.916</v>
      </c>
      <c r="I106" s="85" t="s">
        <v>161</v>
      </c>
      <c r="J106" s="86" t="s">
        <v>128</v>
      </c>
      <c r="K106" s="31" t="s">
        <v>327</v>
      </c>
    </row>
    <row r="107" spans="1:11" s="44" customFormat="1" ht="18" customHeight="1" x14ac:dyDescent="0.25">
      <c r="A107" s="51">
        <v>23</v>
      </c>
      <c r="B107" s="117" t="s">
        <v>130</v>
      </c>
      <c r="C107" s="187"/>
      <c r="D107" s="187"/>
      <c r="E107" s="190"/>
      <c r="F107" s="77">
        <v>7</v>
      </c>
      <c r="G107" s="77">
        <v>7</v>
      </c>
      <c r="H107" s="53">
        <v>8.4</v>
      </c>
      <c r="I107" s="85" t="s">
        <v>161</v>
      </c>
      <c r="J107" s="86" t="s">
        <v>110</v>
      </c>
      <c r="K107" s="31" t="s">
        <v>327</v>
      </c>
    </row>
    <row r="108" spans="1:11" s="44" customFormat="1" ht="56.4" customHeight="1" x14ac:dyDescent="0.25">
      <c r="A108" s="51">
        <v>24</v>
      </c>
      <c r="B108" s="110" t="s">
        <v>291</v>
      </c>
      <c r="C108" s="187"/>
      <c r="D108" s="187"/>
      <c r="E108" s="190"/>
      <c r="F108" s="77"/>
      <c r="G108" s="77"/>
      <c r="H108" s="53">
        <v>17</v>
      </c>
      <c r="I108" s="85" t="s">
        <v>146</v>
      </c>
      <c r="J108" s="86" t="s">
        <v>292</v>
      </c>
      <c r="K108" s="118" t="s">
        <v>362</v>
      </c>
    </row>
    <row r="109" spans="1:11" s="44" customFormat="1" ht="18" customHeight="1" x14ac:dyDescent="0.25">
      <c r="A109" s="119">
        <v>25</v>
      </c>
      <c r="B109" s="120" t="s">
        <v>293</v>
      </c>
      <c r="C109" s="187"/>
      <c r="D109" s="187"/>
      <c r="E109" s="190"/>
      <c r="F109" s="77"/>
      <c r="G109" s="77"/>
      <c r="H109" s="53">
        <v>0.7</v>
      </c>
      <c r="I109" s="85" t="s">
        <v>161</v>
      </c>
      <c r="J109" s="86" t="s">
        <v>98</v>
      </c>
      <c r="K109" s="31" t="s">
        <v>327</v>
      </c>
    </row>
    <row r="110" spans="1:11" s="44" customFormat="1" ht="27.75" customHeight="1" x14ac:dyDescent="0.25">
      <c r="A110" s="119">
        <v>26</v>
      </c>
      <c r="B110" s="121" t="s">
        <v>132</v>
      </c>
      <c r="C110" s="188"/>
      <c r="D110" s="188"/>
      <c r="E110" s="191"/>
      <c r="F110" s="77">
        <v>0.59699999999999998</v>
      </c>
      <c r="G110" s="77">
        <v>0.59699999999999998</v>
      </c>
      <c r="H110" s="77">
        <v>0.51300000000000001</v>
      </c>
      <c r="I110" s="53" t="s">
        <v>161</v>
      </c>
      <c r="J110" s="78" t="s">
        <v>133</v>
      </c>
      <c r="K110" s="31" t="s">
        <v>327</v>
      </c>
    </row>
    <row r="111" spans="1:11" s="17" customFormat="1" ht="18.75" customHeight="1" outlineLevel="1" x14ac:dyDescent="0.25">
      <c r="A111" s="18"/>
      <c r="B111" s="19" t="s">
        <v>227</v>
      </c>
      <c r="C111" s="29"/>
      <c r="D111" s="29"/>
      <c r="E111" s="29"/>
      <c r="F111" s="20">
        <f>F113+F114</f>
        <v>601.54499999999996</v>
      </c>
      <c r="G111" s="20">
        <f t="shared" ref="G111:H111" si="14">G113+G114</f>
        <v>601.54499999999996</v>
      </c>
      <c r="H111" s="20">
        <f t="shared" si="14"/>
        <v>1347.7079999999999</v>
      </c>
      <c r="I111" s="29"/>
      <c r="J111" s="20"/>
      <c r="K111" s="10"/>
    </row>
    <row r="112" spans="1:11" s="17" customFormat="1" ht="16.5" customHeight="1" outlineLevel="1" x14ac:dyDescent="0.25">
      <c r="A112" s="18"/>
      <c r="B112" s="19" t="s">
        <v>13</v>
      </c>
      <c r="C112" s="29"/>
      <c r="D112" s="29"/>
      <c r="E112" s="29"/>
      <c r="F112" s="20"/>
      <c r="G112" s="20"/>
      <c r="H112" s="20"/>
      <c r="I112" s="29"/>
      <c r="J112" s="20"/>
      <c r="K112" s="10"/>
    </row>
    <row r="113" spans="1:11" s="17" customFormat="1" ht="20.25" customHeight="1" outlineLevel="1" x14ac:dyDescent="0.25">
      <c r="A113" s="18"/>
      <c r="B113" s="19" t="s">
        <v>146</v>
      </c>
      <c r="C113" s="29"/>
      <c r="D113" s="29"/>
      <c r="E113" s="29"/>
      <c r="F113" s="20">
        <f>F88+F94+F104</f>
        <v>553.02099999999996</v>
      </c>
      <c r="G113" s="20">
        <f t="shared" ref="G113" si="15">G88+G94+G104</f>
        <v>553.02099999999996</v>
      </c>
      <c r="H113" s="20">
        <f>H108+H104+H101+H96+H94+H88+H87+H86+H84</f>
        <v>1167.3939999999998</v>
      </c>
      <c r="I113" s="29"/>
      <c r="J113" s="20"/>
      <c r="K113" s="10"/>
    </row>
    <row r="114" spans="1:11" s="17" customFormat="1" ht="20.25" customHeight="1" outlineLevel="1" x14ac:dyDescent="0.25">
      <c r="A114" s="18"/>
      <c r="B114" s="19" t="s">
        <v>161</v>
      </c>
      <c r="C114" s="29"/>
      <c r="D114" s="29"/>
      <c r="E114" s="29"/>
      <c r="F114" s="20">
        <f>F83+F89+F95+F105+F106+F107+F110</f>
        <v>48.524000000000001</v>
      </c>
      <c r="G114" s="20">
        <f t="shared" ref="G114" si="16">G83+G89+G95+G105+G106+G107+G110</f>
        <v>48.524000000000001</v>
      </c>
      <c r="H114" s="20">
        <f>H110+H109+H107+H106+H105+H103+H100+H95+H89+H85+H83</f>
        <v>180.31399999999999</v>
      </c>
      <c r="I114" s="29"/>
      <c r="J114" s="20"/>
      <c r="K114" s="10"/>
    </row>
    <row r="115" spans="1:11" s="22" customFormat="1" ht="33.75" customHeight="1" x14ac:dyDescent="0.3">
      <c r="A115" s="63"/>
      <c r="B115" s="83" t="s">
        <v>164</v>
      </c>
      <c r="C115" s="84"/>
      <c r="D115" s="84"/>
      <c r="E115" s="63"/>
      <c r="F115" s="64">
        <f>F116+F120+F124+F136+F137+F152+F153+F125+F133</f>
        <v>859.63499999999999</v>
      </c>
      <c r="G115" s="64">
        <f>G116+G120+G124+G136+G137+G152+G153+G125+G133</f>
        <v>859.63499999999999</v>
      </c>
      <c r="H115" s="64">
        <f>H116+H120+H124+H132+H136+H152+H125+H137+H138+H142+H146+H149+H153</f>
        <v>922.74299999999994</v>
      </c>
      <c r="I115" s="63"/>
      <c r="J115" s="63"/>
      <c r="K115" s="31"/>
    </row>
    <row r="116" spans="1:11" s="44" customFormat="1" ht="69.599999999999994" customHeight="1" x14ac:dyDescent="0.25">
      <c r="A116" s="75">
        <v>27</v>
      </c>
      <c r="B116" s="122" t="s">
        <v>165</v>
      </c>
      <c r="C116" s="186" t="s">
        <v>12</v>
      </c>
      <c r="D116" s="186" t="s">
        <v>341</v>
      </c>
      <c r="E116" s="189" t="s">
        <v>17</v>
      </c>
      <c r="F116" s="23">
        <v>196.5</v>
      </c>
      <c r="G116" s="23">
        <v>196.5</v>
      </c>
      <c r="H116" s="23">
        <v>196.5</v>
      </c>
      <c r="I116" s="51" t="s">
        <v>146</v>
      </c>
      <c r="J116" s="123" t="s">
        <v>103</v>
      </c>
      <c r="K116" s="118" t="s">
        <v>363</v>
      </c>
    </row>
    <row r="117" spans="1:11" s="44" customFormat="1" ht="19.5" customHeight="1" x14ac:dyDescent="0.25">
      <c r="A117" s="124"/>
      <c r="B117" s="122" t="s">
        <v>230</v>
      </c>
      <c r="C117" s="187"/>
      <c r="D117" s="187"/>
      <c r="E117" s="190"/>
      <c r="F117" s="23"/>
      <c r="G117" s="23"/>
      <c r="H117" s="23"/>
      <c r="I117" s="85"/>
      <c r="J117" s="86"/>
      <c r="K117" s="89"/>
    </row>
    <row r="118" spans="1:11" s="96" customFormat="1" ht="70.2" customHeight="1" x14ac:dyDescent="0.25">
      <c r="A118" s="90"/>
      <c r="B118" s="125" t="s">
        <v>246</v>
      </c>
      <c r="C118" s="187"/>
      <c r="D118" s="187"/>
      <c r="E118" s="190"/>
      <c r="F118" s="126">
        <v>190</v>
      </c>
      <c r="G118" s="126">
        <v>190</v>
      </c>
      <c r="H118" s="126">
        <v>190</v>
      </c>
      <c r="I118" s="93"/>
      <c r="J118" s="127"/>
      <c r="K118" s="128" t="s">
        <v>364</v>
      </c>
    </row>
    <row r="119" spans="1:11" s="96" customFormat="1" ht="43.2" customHeight="1" x14ac:dyDescent="0.25">
      <c r="A119" s="90"/>
      <c r="B119" s="125" t="s">
        <v>247</v>
      </c>
      <c r="C119" s="187"/>
      <c r="D119" s="187"/>
      <c r="E119" s="190"/>
      <c r="F119" s="126">
        <v>6.5</v>
      </c>
      <c r="G119" s="126">
        <v>6.5</v>
      </c>
      <c r="H119" s="126">
        <v>6.5</v>
      </c>
      <c r="I119" s="93"/>
      <c r="J119" s="127"/>
      <c r="K119" s="129" t="s">
        <v>327</v>
      </c>
    </row>
    <row r="120" spans="1:11" s="44" customFormat="1" ht="30" customHeight="1" x14ac:dyDescent="0.25">
      <c r="A120" s="51">
        <v>28</v>
      </c>
      <c r="B120" s="110" t="s">
        <v>166</v>
      </c>
      <c r="C120" s="187"/>
      <c r="D120" s="187"/>
      <c r="E120" s="190"/>
      <c r="F120" s="23">
        <v>42.814</v>
      </c>
      <c r="G120" s="23">
        <v>42.814</v>
      </c>
      <c r="H120" s="23">
        <v>140.31899999999999</v>
      </c>
      <c r="I120" s="51" t="s">
        <v>146</v>
      </c>
      <c r="J120" s="123" t="s">
        <v>101</v>
      </c>
      <c r="K120" s="31" t="s">
        <v>327</v>
      </c>
    </row>
    <row r="121" spans="1:11" s="44" customFormat="1" ht="15.75" customHeight="1" x14ac:dyDescent="0.25">
      <c r="A121" s="124"/>
      <c r="B121" s="130" t="s">
        <v>230</v>
      </c>
      <c r="C121" s="187"/>
      <c r="D121" s="187"/>
      <c r="E121" s="190"/>
      <c r="F121" s="23"/>
      <c r="G121" s="23"/>
      <c r="H121" s="23"/>
      <c r="I121" s="85"/>
      <c r="J121" s="86"/>
      <c r="K121" s="89"/>
    </row>
    <row r="122" spans="1:11" s="96" customFormat="1" ht="56.25" customHeight="1" x14ac:dyDescent="0.25">
      <c r="A122" s="90"/>
      <c r="B122" s="125" t="s">
        <v>240</v>
      </c>
      <c r="C122" s="187"/>
      <c r="D122" s="187"/>
      <c r="E122" s="190"/>
      <c r="F122" s="126">
        <v>26.314</v>
      </c>
      <c r="G122" s="126">
        <v>26.314</v>
      </c>
      <c r="H122" s="126">
        <v>126.31399999999999</v>
      </c>
      <c r="I122" s="93" t="s">
        <v>11</v>
      </c>
      <c r="J122" s="94" t="s">
        <v>11</v>
      </c>
      <c r="K122" s="95" t="s">
        <v>327</v>
      </c>
    </row>
    <row r="123" spans="1:11" s="96" customFormat="1" ht="30.75" customHeight="1" x14ac:dyDescent="0.25">
      <c r="A123" s="90"/>
      <c r="B123" s="125" t="s">
        <v>241</v>
      </c>
      <c r="C123" s="187"/>
      <c r="D123" s="187"/>
      <c r="E123" s="190"/>
      <c r="F123" s="126">
        <v>16.5</v>
      </c>
      <c r="G123" s="126">
        <v>16.5</v>
      </c>
      <c r="H123" s="126">
        <v>14.005000000000001</v>
      </c>
      <c r="I123" s="93" t="s">
        <v>11</v>
      </c>
      <c r="J123" s="94" t="s">
        <v>11</v>
      </c>
      <c r="K123" s="95" t="s">
        <v>327</v>
      </c>
    </row>
    <row r="124" spans="1:11" s="44" customFormat="1" ht="18.600000000000001" customHeight="1" x14ac:dyDescent="0.25">
      <c r="A124" s="182">
        <v>29</v>
      </c>
      <c r="B124" s="184" t="s">
        <v>168</v>
      </c>
      <c r="C124" s="187"/>
      <c r="D124" s="187"/>
      <c r="E124" s="190"/>
      <c r="F124" s="131">
        <v>9.9629999999999992</v>
      </c>
      <c r="G124" s="131">
        <v>9.9629999999999992</v>
      </c>
      <c r="H124" s="23">
        <v>69.691000000000003</v>
      </c>
      <c r="I124" s="53" t="s">
        <v>146</v>
      </c>
      <c r="J124" s="78" t="s">
        <v>163</v>
      </c>
      <c r="K124" s="180" t="s">
        <v>327</v>
      </c>
    </row>
    <row r="125" spans="1:11" s="44" customFormat="1" ht="18.600000000000001" customHeight="1" x14ac:dyDescent="0.25">
      <c r="A125" s="183"/>
      <c r="B125" s="185"/>
      <c r="C125" s="187"/>
      <c r="D125" s="187"/>
      <c r="E125" s="190"/>
      <c r="F125" s="131"/>
      <c r="G125" s="131"/>
      <c r="H125" s="132">
        <v>0.02</v>
      </c>
      <c r="I125" s="53" t="s">
        <v>161</v>
      </c>
      <c r="J125" s="78" t="s">
        <v>163</v>
      </c>
      <c r="K125" s="181"/>
    </row>
    <row r="126" spans="1:11" s="44" customFormat="1" ht="15.75" customHeight="1" x14ac:dyDescent="0.25">
      <c r="A126" s="75"/>
      <c r="B126" s="122" t="s">
        <v>230</v>
      </c>
      <c r="C126" s="187"/>
      <c r="D126" s="187"/>
      <c r="E126" s="190"/>
      <c r="F126" s="23"/>
      <c r="G126" s="23"/>
      <c r="H126" s="23"/>
      <c r="I126" s="53"/>
      <c r="J126" s="86"/>
      <c r="K126" s="89"/>
    </row>
    <row r="127" spans="1:11" s="96" customFormat="1" ht="42" customHeight="1" x14ac:dyDescent="0.25">
      <c r="A127" s="90"/>
      <c r="B127" s="125" t="s">
        <v>239</v>
      </c>
      <c r="C127" s="187"/>
      <c r="D127" s="187"/>
      <c r="E127" s="190"/>
      <c r="F127" s="126">
        <v>9.843</v>
      </c>
      <c r="G127" s="126">
        <v>9.843</v>
      </c>
      <c r="H127" s="126">
        <v>9.7319999999999993</v>
      </c>
      <c r="I127" s="93" t="s">
        <v>11</v>
      </c>
      <c r="J127" s="94" t="s">
        <v>11</v>
      </c>
      <c r="K127" s="95" t="s">
        <v>327</v>
      </c>
    </row>
    <row r="128" spans="1:11" s="96" customFormat="1" ht="73.8" customHeight="1" x14ac:dyDescent="0.25">
      <c r="A128" s="90"/>
      <c r="B128" s="125" t="s">
        <v>306</v>
      </c>
      <c r="C128" s="187"/>
      <c r="D128" s="187"/>
      <c r="E128" s="190"/>
      <c r="F128" s="126"/>
      <c r="G128" s="126"/>
      <c r="H128" s="133">
        <v>0.02</v>
      </c>
      <c r="I128" s="93" t="s">
        <v>11</v>
      </c>
      <c r="J128" s="94" t="s">
        <v>11</v>
      </c>
      <c r="K128" s="95" t="s">
        <v>327</v>
      </c>
    </row>
    <row r="129" spans="1:11" s="96" customFormat="1" ht="94.8" customHeight="1" x14ac:dyDescent="0.25">
      <c r="A129" s="90"/>
      <c r="B129" s="125" t="s">
        <v>307</v>
      </c>
      <c r="C129" s="187"/>
      <c r="D129" s="187"/>
      <c r="E129" s="190"/>
      <c r="F129" s="126"/>
      <c r="G129" s="126"/>
      <c r="H129" s="134">
        <v>9.9580000000000002</v>
      </c>
      <c r="I129" s="93" t="s">
        <v>11</v>
      </c>
      <c r="J129" s="94" t="s">
        <v>11</v>
      </c>
      <c r="K129" s="95" t="s">
        <v>327</v>
      </c>
    </row>
    <row r="130" spans="1:11" s="96" customFormat="1" ht="70.8" customHeight="1" x14ac:dyDescent="0.25">
      <c r="A130" s="90"/>
      <c r="B130" s="125" t="s">
        <v>308</v>
      </c>
      <c r="C130" s="187"/>
      <c r="D130" s="187"/>
      <c r="E130" s="190"/>
      <c r="F130" s="126"/>
      <c r="G130" s="126"/>
      <c r="H130" s="134">
        <v>38.909999999999997</v>
      </c>
      <c r="I130" s="93" t="s">
        <v>11</v>
      </c>
      <c r="J130" s="94" t="s">
        <v>11</v>
      </c>
      <c r="K130" s="95" t="s">
        <v>327</v>
      </c>
    </row>
    <row r="131" spans="1:11" s="96" customFormat="1" ht="68.400000000000006" customHeight="1" x14ac:dyDescent="0.25">
      <c r="A131" s="90"/>
      <c r="B131" s="125" t="s">
        <v>309</v>
      </c>
      <c r="C131" s="187"/>
      <c r="D131" s="187"/>
      <c r="E131" s="190"/>
      <c r="F131" s="126"/>
      <c r="G131" s="126"/>
      <c r="H131" s="134">
        <v>11.089</v>
      </c>
      <c r="I131" s="93" t="s">
        <v>11</v>
      </c>
      <c r="J131" s="94" t="s">
        <v>11</v>
      </c>
      <c r="K131" s="95" t="s">
        <v>327</v>
      </c>
    </row>
    <row r="132" spans="1:11" s="44" customFormat="1" ht="19.2" customHeight="1" x14ac:dyDescent="0.25">
      <c r="A132" s="182">
        <v>30</v>
      </c>
      <c r="B132" s="184" t="s">
        <v>169</v>
      </c>
      <c r="C132" s="187"/>
      <c r="D132" s="187"/>
      <c r="E132" s="190"/>
      <c r="F132" s="131"/>
      <c r="G132" s="131"/>
      <c r="H132" s="23">
        <v>53.543999999999997</v>
      </c>
      <c r="I132" s="85" t="s">
        <v>146</v>
      </c>
      <c r="J132" s="86" t="s">
        <v>93</v>
      </c>
      <c r="K132" s="180" t="s">
        <v>327</v>
      </c>
    </row>
    <row r="133" spans="1:11" s="44" customFormat="1" ht="16.2" customHeight="1" x14ac:dyDescent="0.25">
      <c r="A133" s="183"/>
      <c r="B133" s="185"/>
      <c r="C133" s="187"/>
      <c r="D133" s="187"/>
      <c r="E133" s="190"/>
      <c r="F133" s="131">
        <v>0.1</v>
      </c>
      <c r="G133" s="131">
        <v>0.1</v>
      </c>
      <c r="H133" s="23"/>
      <c r="I133" s="85" t="s">
        <v>161</v>
      </c>
      <c r="J133" s="86" t="s">
        <v>93</v>
      </c>
      <c r="K133" s="181"/>
    </row>
    <row r="134" spans="1:11" s="44" customFormat="1" ht="16.8" customHeight="1" x14ac:dyDescent="0.25">
      <c r="A134" s="75"/>
      <c r="B134" s="122" t="s">
        <v>236</v>
      </c>
      <c r="C134" s="187"/>
      <c r="D134" s="187"/>
      <c r="E134" s="190"/>
      <c r="F134" s="131"/>
      <c r="G134" s="131"/>
      <c r="H134" s="23"/>
      <c r="I134" s="85"/>
      <c r="J134" s="86"/>
      <c r="K134" s="89"/>
    </row>
    <row r="135" spans="1:11" s="96" customFormat="1" ht="45.6" customHeight="1" x14ac:dyDescent="0.25">
      <c r="A135" s="90"/>
      <c r="B135" s="125" t="s">
        <v>305</v>
      </c>
      <c r="C135" s="187"/>
      <c r="D135" s="187"/>
      <c r="E135" s="190"/>
      <c r="F135" s="135"/>
      <c r="G135" s="135"/>
      <c r="H135" s="126">
        <v>53.543999999999997</v>
      </c>
      <c r="I135" s="93" t="s">
        <v>11</v>
      </c>
      <c r="J135" s="94" t="s">
        <v>11</v>
      </c>
      <c r="K135" s="95" t="s">
        <v>327</v>
      </c>
    </row>
    <row r="136" spans="1:11" s="44" customFormat="1" ht="14.4" customHeight="1" x14ac:dyDescent="0.25">
      <c r="A136" s="182">
        <v>31</v>
      </c>
      <c r="B136" s="184" t="s">
        <v>170</v>
      </c>
      <c r="C136" s="187"/>
      <c r="D136" s="187"/>
      <c r="E136" s="190"/>
      <c r="F136" s="131">
        <v>10.506</v>
      </c>
      <c r="G136" s="131">
        <v>10.506</v>
      </c>
      <c r="H136" s="23">
        <v>14.302</v>
      </c>
      <c r="I136" s="85" t="s">
        <v>161</v>
      </c>
      <c r="J136" s="86" t="s">
        <v>96</v>
      </c>
      <c r="K136" s="180" t="s">
        <v>327</v>
      </c>
    </row>
    <row r="137" spans="1:11" s="44" customFormat="1" ht="14.4" customHeight="1" x14ac:dyDescent="0.25">
      <c r="A137" s="183"/>
      <c r="B137" s="199"/>
      <c r="C137" s="187"/>
      <c r="D137" s="187"/>
      <c r="E137" s="190"/>
      <c r="F137" s="33"/>
      <c r="G137" s="33"/>
      <c r="H137" s="74">
        <v>0.56999999999999995</v>
      </c>
      <c r="I137" s="98" t="s">
        <v>146</v>
      </c>
      <c r="J137" s="99" t="s">
        <v>96</v>
      </c>
      <c r="K137" s="181"/>
    </row>
    <row r="138" spans="1:11" s="44" customFormat="1" ht="19.2" customHeight="1" x14ac:dyDescent="0.25">
      <c r="A138" s="51">
        <v>32</v>
      </c>
      <c r="B138" s="110" t="s">
        <v>284</v>
      </c>
      <c r="C138" s="187"/>
      <c r="D138" s="187"/>
      <c r="E138" s="190"/>
      <c r="F138" s="74"/>
      <c r="G138" s="74"/>
      <c r="H138" s="136">
        <v>1.4999999999999999E-2</v>
      </c>
      <c r="I138" s="98" t="s">
        <v>161</v>
      </c>
      <c r="J138" s="99" t="s">
        <v>167</v>
      </c>
      <c r="K138" s="31" t="s">
        <v>327</v>
      </c>
    </row>
    <row r="139" spans="1:11" s="44" customFormat="1" ht="16.2" customHeight="1" x14ac:dyDescent="0.25">
      <c r="A139" s="51"/>
      <c r="B139" s="110" t="s">
        <v>236</v>
      </c>
      <c r="C139" s="187"/>
      <c r="D139" s="187"/>
      <c r="E139" s="190"/>
      <c r="F139" s="74"/>
      <c r="G139" s="74"/>
      <c r="H139" s="74"/>
      <c r="I139" s="98"/>
      <c r="J139" s="99"/>
      <c r="K139" s="89"/>
    </row>
    <row r="140" spans="1:11" s="96" customFormat="1" ht="68.400000000000006" customHeight="1" x14ac:dyDescent="0.25">
      <c r="A140" s="137"/>
      <c r="B140" s="138" t="s">
        <v>318</v>
      </c>
      <c r="C140" s="187"/>
      <c r="D140" s="187"/>
      <c r="E140" s="190"/>
      <c r="F140" s="139"/>
      <c r="G140" s="139"/>
      <c r="H140" s="140">
        <v>5.0000000000000001E-3</v>
      </c>
      <c r="I140" s="93" t="s">
        <v>11</v>
      </c>
      <c r="J140" s="94" t="s">
        <v>11</v>
      </c>
      <c r="K140" s="95" t="s">
        <v>327</v>
      </c>
    </row>
    <row r="141" spans="1:11" s="96" customFormat="1" ht="65.400000000000006" customHeight="1" x14ac:dyDescent="0.25">
      <c r="A141" s="137"/>
      <c r="B141" s="141" t="s">
        <v>319</v>
      </c>
      <c r="C141" s="187"/>
      <c r="D141" s="187"/>
      <c r="E141" s="190"/>
      <c r="F141" s="139"/>
      <c r="G141" s="139"/>
      <c r="H141" s="140">
        <v>0.01</v>
      </c>
      <c r="I141" s="93" t="s">
        <v>11</v>
      </c>
      <c r="J141" s="94" t="s">
        <v>11</v>
      </c>
      <c r="K141" s="95" t="s">
        <v>327</v>
      </c>
    </row>
    <row r="142" spans="1:11" s="44" customFormat="1" ht="16.8" customHeight="1" x14ac:dyDescent="0.25">
      <c r="A142" s="124">
        <v>33</v>
      </c>
      <c r="B142" s="110" t="s">
        <v>285</v>
      </c>
      <c r="C142" s="187"/>
      <c r="D142" s="187"/>
      <c r="E142" s="190"/>
      <c r="F142" s="74"/>
      <c r="G142" s="74"/>
      <c r="H142" s="136">
        <v>0.04</v>
      </c>
      <c r="I142" s="75" t="s">
        <v>161</v>
      </c>
      <c r="J142" s="76" t="s">
        <v>207</v>
      </c>
      <c r="K142" s="31" t="s">
        <v>327</v>
      </c>
    </row>
    <row r="143" spans="1:11" s="44" customFormat="1" ht="13.2" customHeight="1" x14ac:dyDescent="0.25">
      <c r="A143" s="124"/>
      <c r="B143" s="110" t="s">
        <v>236</v>
      </c>
      <c r="C143" s="187"/>
      <c r="D143" s="187"/>
      <c r="E143" s="190"/>
      <c r="F143" s="74"/>
      <c r="G143" s="74"/>
      <c r="H143" s="74"/>
      <c r="I143" s="98"/>
      <c r="J143" s="99"/>
      <c r="K143" s="89"/>
    </row>
    <row r="144" spans="1:11" s="96" customFormat="1" ht="40.200000000000003" customHeight="1" x14ac:dyDescent="0.25">
      <c r="A144" s="137"/>
      <c r="B144" s="141" t="s">
        <v>320</v>
      </c>
      <c r="C144" s="187"/>
      <c r="D144" s="187"/>
      <c r="E144" s="190"/>
      <c r="F144" s="139"/>
      <c r="G144" s="139"/>
      <c r="H144" s="142">
        <v>0.02</v>
      </c>
      <c r="I144" s="93" t="s">
        <v>11</v>
      </c>
      <c r="J144" s="94" t="s">
        <v>11</v>
      </c>
      <c r="K144" s="95" t="s">
        <v>327</v>
      </c>
    </row>
    <row r="145" spans="1:11" s="96" customFormat="1" ht="43.2" customHeight="1" x14ac:dyDescent="0.25">
      <c r="A145" s="137"/>
      <c r="B145" s="143" t="s">
        <v>321</v>
      </c>
      <c r="C145" s="187"/>
      <c r="D145" s="187"/>
      <c r="E145" s="190"/>
      <c r="F145" s="139"/>
      <c r="G145" s="139"/>
      <c r="H145" s="142">
        <v>0.02</v>
      </c>
      <c r="I145" s="93" t="s">
        <v>11</v>
      </c>
      <c r="J145" s="94" t="s">
        <v>11</v>
      </c>
      <c r="K145" s="95" t="s">
        <v>327</v>
      </c>
    </row>
    <row r="146" spans="1:11" s="44" customFormat="1" ht="21" customHeight="1" x14ac:dyDescent="0.25">
      <c r="A146" s="124">
        <v>34</v>
      </c>
      <c r="B146" s="110" t="s">
        <v>286</v>
      </c>
      <c r="C146" s="187"/>
      <c r="D146" s="187"/>
      <c r="E146" s="190"/>
      <c r="F146" s="74"/>
      <c r="G146" s="74"/>
      <c r="H146" s="136">
        <v>0.01</v>
      </c>
      <c r="I146" s="98" t="s">
        <v>161</v>
      </c>
      <c r="J146" s="99" t="s">
        <v>129</v>
      </c>
      <c r="K146" s="31" t="s">
        <v>327</v>
      </c>
    </row>
    <row r="147" spans="1:11" s="44" customFormat="1" ht="21" customHeight="1" x14ac:dyDescent="0.25">
      <c r="A147" s="124"/>
      <c r="B147" s="110" t="s">
        <v>236</v>
      </c>
      <c r="C147" s="187"/>
      <c r="D147" s="187"/>
      <c r="E147" s="190"/>
      <c r="F147" s="74"/>
      <c r="G147" s="74"/>
      <c r="H147" s="74"/>
      <c r="I147" s="98"/>
      <c r="J147" s="99"/>
      <c r="K147" s="89"/>
    </row>
    <row r="148" spans="1:11" s="96" customFormat="1" ht="41.4" customHeight="1" x14ac:dyDescent="0.25">
      <c r="A148" s="137"/>
      <c r="B148" s="138" t="s">
        <v>322</v>
      </c>
      <c r="C148" s="187"/>
      <c r="D148" s="187"/>
      <c r="E148" s="190"/>
      <c r="F148" s="139"/>
      <c r="G148" s="139"/>
      <c r="H148" s="142">
        <v>0.01</v>
      </c>
      <c r="I148" s="93" t="s">
        <v>11</v>
      </c>
      <c r="J148" s="94" t="s">
        <v>11</v>
      </c>
      <c r="K148" s="95" t="s">
        <v>327</v>
      </c>
    </row>
    <row r="149" spans="1:11" s="44" customFormat="1" ht="29.25" customHeight="1" x14ac:dyDescent="0.25">
      <c r="A149" s="124">
        <v>35</v>
      </c>
      <c r="B149" s="110" t="s">
        <v>287</v>
      </c>
      <c r="C149" s="187"/>
      <c r="D149" s="187"/>
      <c r="E149" s="190"/>
      <c r="F149" s="74"/>
      <c r="G149" s="74"/>
      <c r="H149" s="74">
        <v>400</v>
      </c>
      <c r="I149" s="75" t="s">
        <v>281</v>
      </c>
      <c r="J149" s="76" t="s">
        <v>288</v>
      </c>
      <c r="K149" s="31" t="s">
        <v>327</v>
      </c>
    </row>
    <row r="150" spans="1:11" s="44" customFormat="1" ht="19.2" customHeight="1" x14ac:dyDescent="0.25">
      <c r="A150" s="124"/>
      <c r="B150" s="110" t="s">
        <v>236</v>
      </c>
      <c r="C150" s="187"/>
      <c r="D150" s="187"/>
      <c r="E150" s="190"/>
      <c r="F150" s="74"/>
      <c r="G150" s="74"/>
      <c r="H150" s="74"/>
      <c r="I150" s="98"/>
      <c r="J150" s="99"/>
      <c r="K150" s="89"/>
    </row>
    <row r="151" spans="1:11" s="96" customFormat="1" ht="28.8" customHeight="1" x14ac:dyDescent="0.25">
      <c r="A151" s="137"/>
      <c r="B151" s="144" t="s">
        <v>323</v>
      </c>
      <c r="C151" s="187"/>
      <c r="D151" s="187"/>
      <c r="E151" s="190"/>
      <c r="F151" s="139"/>
      <c r="G151" s="139"/>
      <c r="H151" s="139">
        <v>400</v>
      </c>
      <c r="I151" s="93" t="s">
        <v>11</v>
      </c>
      <c r="J151" s="94" t="s">
        <v>11</v>
      </c>
      <c r="K151" s="95" t="s">
        <v>327</v>
      </c>
    </row>
    <row r="152" spans="1:11" s="44" customFormat="1" ht="16.8" customHeight="1" x14ac:dyDescent="0.25">
      <c r="A152" s="182">
        <v>36</v>
      </c>
      <c r="B152" s="199" t="s">
        <v>171</v>
      </c>
      <c r="C152" s="187"/>
      <c r="D152" s="187"/>
      <c r="E152" s="190"/>
      <c r="F152" s="74"/>
      <c r="G152" s="74"/>
      <c r="H152" s="74">
        <v>45.204000000000001</v>
      </c>
      <c r="I152" s="98" t="s">
        <v>146</v>
      </c>
      <c r="J152" s="99" t="s">
        <v>172</v>
      </c>
      <c r="K152" s="180" t="s">
        <v>327</v>
      </c>
    </row>
    <row r="153" spans="1:11" s="44" customFormat="1" ht="15.6" customHeight="1" x14ac:dyDescent="0.25">
      <c r="A153" s="192"/>
      <c r="B153" s="185"/>
      <c r="C153" s="187"/>
      <c r="D153" s="187"/>
      <c r="E153" s="190"/>
      <c r="F153" s="136">
        <v>599.75199999999995</v>
      </c>
      <c r="G153" s="136">
        <v>599.75199999999995</v>
      </c>
      <c r="H153" s="74">
        <v>2.528</v>
      </c>
      <c r="I153" s="98" t="s">
        <v>161</v>
      </c>
      <c r="J153" s="99" t="s">
        <v>172</v>
      </c>
      <c r="K153" s="181"/>
    </row>
    <row r="154" spans="1:11" s="44" customFormat="1" ht="14.25" customHeight="1" x14ac:dyDescent="0.25">
      <c r="A154" s="124"/>
      <c r="B154" s="122" t="s">
        <v>230</v>
      </c>
      <c r="C154" s="187"/>
      <c r="D154" s="187"/>
      <c r="E154" s="190"/>
      <c r="F154" s="74"/>
      <c r="G154" s="74"/>
      <c r="H154" s="74"/>
      <c r="I154" s="98"/>
      <c r="J154" s="99"/>
      <c r="K154" s="89"/>
    </row>
    <row r="155" spans="1:11" s="96" customFormat="1" ht="56.25" customHeight="1" x14ac:dyDescent="0.25">
      <c r="A155" s="90"/>
      <c r="B155" s="125" t="s">
        <v>242</v>
      </c>
      <c r="C155" s="187"/>
      <c r="D155" s="187"/>
      <c r="E155" s="190"/>
      <c r="F155" s="126">
        <v>12.1</v>
      </c>
      <c r="G155" s="126">
        <v>12.1</v>
      </c>
      <c r="H155" s="126">
        <v>11.815</v>
      </c>
      <c r="I155" s="93" t="s">
        <v>11</v>
      </c>
      <c r="J155" s="94" t="s">
        <v>11</v>
      </c>
      <c r="K155" s="95" t="s">
        <v>327</v>
      </c>
    </row>
    <row r="156" spans="1:11" s="96" customFormat="1" ht="56.25" customHeight="1" x14ac:dyDescent="0.25">
      <c r="A156" s="90"/>
      <c r="B156" s="125" t="s">
        <v>243</v>
      </c>
      <c r="C156" s="187"/>
      <c r="D156" s="187"/>
      <c r="E156" s="190"/>
      <c r="F156" s="126">
        <v>11.5</v>
      </c>
      <c r="G156" s="126">
        <v>11.5</v>
      </c>
      <c r="H156" s="126">
        <v>10.789</v>
      </c>
      <c r="I156" s="93" t="s">
        <v>11</v>
      </c>
      <c r="J156" s="94" t="s">
        <v>11</v>
      </c>
      <c r="K156" s="95" t="s">
        <v>327</v>
      </c>
    </row>
    <row r="157" spans="1:11" s="96" customFormat="1" ht="56.25" customHeight="1" x14ac:dyDescent="0.25">
      <c r="A157" s="90"/>
      <c r="B157" s="125" t="s">
        <v>244</v>
      </c>
      <c r="C157" s="187"/>
      <c r="D157" s="187"/>
      <c r="E157" s="190"/>
      <c r="F157" s="126">
        <v>11.1</v>
      </c>
      <c r="G157" s="126">
        <v>11.1</v>
      </c>
      <c r="H157" s="126">
        <v>11.1</v>
      </c>
      <c r="I157" s="93" t="s">
        <v>11</v>
      </c>
      <c r="J157" s="94" t="s">
        <v>11</v>
      </c>
      <c r="K157" s="95" t="s">
        <v>327</v>
      </c>
    </row>
    <row r="158" spans="1:11" s="96" customFormat="1" ht="56.25" customHeight="1" x14ac:dyDescent="0.25">
      <c r="A158" s="90"/>
      <c r="B158" s="125" t="s">
        <v>245</v>
      </c>
      <c r="C158" s="187"/>
      <c r="D158" s="187"/>
      <c r="E158" s="190"/>
      <c r="F158" s="126">
        <v>10.5</v>
      </c>
      <c r="G158" s="126">
        <v>10.5</v>
      </c>
      <c r="H158" s="126">
        <v>10.5</v>
      </c>
      <c r="I158" s="93" t="s">
        <v>11</v>
      </c>
      <c r="J158" s="94" t="s">
        <v>11</v>
      </c>
      <c r="K158" s="95" t="s">
        <v>327</v>
      </c>
    </row>
    <row r="159" spans="1:11" s="96" customFormat="1" ht="56.25" customHeight="1" x14ac:dyDescent="0.25">
      <c r="A159" s="90"/>
      <c r="B159" s="141" t="s">
        <v>310</v>
      </c>
      <c r="C159" s="35"/>
      <c r="D159" s="187"/>
      <c r="E159" s="37"/>
      <c r="F159" s="126"/>
      <c r="G159" s="126"/>
      <c r="H159" s="135">
        <v>0.02</v>
      </c>
      <c r="I159" s="93" t="s">
        <v>11</v>
      </c>
      <c r="J159" s="94" t="s">
        <v>11</v>
      </c>
      <c r="K159" s="95" t="s">
        <v>327</v>
      </c>
    </row>
    <row r="160" spans="1:11" s="96" customFormat="1" ht="56.25" customHeight="1" x14ac:dyDescent="0.25">
      <c r="A160" s="90"/>
      <c r="B160" s="141" t="s">
        <v>311</v>
      </c>
      <c r="C160" s="35"/>
      <c r="D160" s="187"/>
      <c r="E160" s="37"/>
      <c r="F160" s="126"/>
      <c r="G160" s="126"/>
      <c r="H160" s="135">
        <v>0.02</v>
      </c>
      <c r="I160" s="93" t="s">
        <v>11</v>
      </c>
      <c r="J160" s="94" t="s">
        <v>11</v>
      </c>
      <c r="K160" s="95" t="s">
        <v>327</v>
      </c>
    </row>
    <row r="161" spans="1:11" s="96" customFormat="1" ht="56.25" customHeight="1" x14ac:dyDescent="0.25">
      <c r="A161" s="90"/>
      <c r="B161" s="141" t="s">
        <v>312</v>
      </c>
      <c r="C161" s="35"/>
      <c r="D161" s="187"/>
      <c r="E161" s="37"/>
      <c r="F161" s="126"/>
      <c r="G161" s="126"/>
      <c r="H161" s="135">
        <v>0.02</v>
      </c>
      <c r="I161" s="93" t="s">
        <v>11</v>
      </c>
      <c r="J161" s="94" t="s">
        <v>11</v>
      </c>
      <c r="K161" s="95" t="s">
        <v>327</v>
      </c>
    </row>
    <row r="162" spans="1:11" s="96" customFormat="1" ht="56.25" customHeight="1" x14ac:dyDescent="0.25">
      <c r="A162" s="90"/>
      <c r="B162" s="141" t="s">
        <v>313</v>
      </c>
      <c r="C162" s="35"/>
      <c r="D162" s="187"/>
      <c r="E162" s="37"/>
      <c r="F162" s="126"/>
      <c r="G162" s="126"/>
      <c r="H162" s="135">
        <v>0.02</v>
      </c>
      <c r="I162" s="93" t="s">
        <v>11</v>
      </c>
      <c r="J162" s="94" t="s">
        <v>11</v>
      </c>
      <c r="K162" s="95" t="s">
        <v>327</v>
      </c>
    </row>
    <row r="163" spans="1:11" s="96" customFormat="1" ht="56.25" customHeight="1" x14ac:dyDescent="0.25">
      <c r="A163" s="90"/>
      <c r="B163" s="141" t="s">
        <v>314</v>
      </c>
      <c r="C163" s="35"/>
      <c r="D163" s="187"/>
      <c r="E163" s="37"/>
      <c r="F163" s="126"/>
      <c r="G163" s="126"/>
      <c r="H163" s="135">
        <v>0.02</v>
      </c>
      <c r="I163" s="93" t="s">
        <v>11</v>
      </c>
      <c r="J163" s="94" t="s">
        <v>11</v>
      </c>
      <c r="K163" s="95" t="s">
        <v>327</v>
      </c>
    </row>
    <row r="164" spans="1:11" s="96" customFormat="1" ht="43.2" customHeight="1" x14ac:dyDescent="0.25">
      <c r="A164" s="90"/>
      <c r="B164" s="138" t="s">
        <v>315</v>
      </c>
      <c r="C164" s="35"/>
      <c r="D164" s="187"/>
      <c r="E164" s="37"/>
      <c r="F164" s="126"/>
      <c r="G164" s="126"/>
      <c r="H164" s="126">
        <v>1.0049999999999999</v>
      </c>
      <c r="I164" s="93" t="s">
        <v>11</v>
      </c>
      <c r="J164" s="94" t="s">
        <v>11</v>
      </c>
      <c r="K164" s="95" t="s">
        <v>327</v>
      </c>
    </row>
    <row r="165" spans="1:11" s="96" customFormat="1" ht="56.25" customHeight="1" x14ac:dyDescent="0.25">
      <c r="A165" s="90"/>
      <c r="B165" s="141" t="s">
        <v>316</v>
      </c>
      <c r="C165" s="35"/>
      <c r="D165" s="187"/>
      <c r="E165" s="37"/>
      <c r="F165" s="126"/>
      <c r="G165" s="126"/>
      <c r="H165" s="135">
        <v>0.02</v>
      </c>
      <c r="I165" s="93" t="s">
        <v>11</v>
      </c>
      <c r="J165" s="94" t="s">
        <v>11</v>
      </c>
      <c r="K165" s="95" t="s">
        <v>327</v>
      </c>
    </row>
    <row r="166" spans="1:11" s="96" customFormat="1" ht="56.25" customHeight="1" x14ac:dyDescent="0.25">
      <c r="A166" s="90"/>
      <c r="B166" s="141" t="s">
        <v>317</v>
      </c>
      <c r="C166" s="35"/>
      <c r="D166" s="187"/>
      <c r="E166" s="37"/>
      <c r="F166" s="126"/>
      <c r="G166" s="126"/>
      <c r="H166" s="135">
        <v>0.02</v>
      </c>
      <c r="I166" s="93" t="s">
        <v>11</v>
      </c>
      <c r="J166" s="94" t="s">
        <v>11</v>
      </c>
      <c r="K166" s="95" t="s">
        <v>327</v>
      </c>
    </row>
    <row r="167" spans="1:11" s="96" customFormat="1" ht="27.6" customHeight="1" x14ac:dyDescent="0.25">
      <c r="A167" s="90"/>
      <c r="B167" s="138" t="s">
        <v>334</v>
      </c>
      <c r="C167" s="35"/>
      <c r="D167" s="188"/>
      <c r="E167" s="37"/>
      <c r="F167" s="126"/>
      <c r="G167" s="126"/>
      <c r="H167" s="135">
        <v>2.5</v>
      </c>
      <c r="I167" s="93" t="s">
        <v>11</v>
      </c>
      <c r="J167" s="94" t="s">
        <v>11</v>
      </c>
      <c r="K167" s="95" t="s">
        <v>327</v>
      </c>
    </row>
    <row r="168" spans="1:11" s="17" customFormat="1" ht="18.75" customHeight="1" outlineLevel="1" x14ac:dyDescent="0.25">
      <c r="A168" s="18"/>
      <c r="B168" s="19" t="s">
        <v>227</v>
      </c>
      <c r="C168" s="29"/>
      <c r="D168" s="29"/>
      <c r="E168" s="29"/>
      <c r="F168" s="20">
        <f>F169+F170+F171</f>
        <v>859.63499999999999</v>
      </c>
      <c r="G168" s="20">
        <f t="shared" ref="G168:H168" si="17">G169+G170+G171</f>
        <v>859.63499999999999</v>
      </c>
      <c r="H168" s="20">
        <f t="shared" si="17"/>
        <v>922.74299999999994</v>
      </c>
      <c r="I168" s="29"/>
      <c r="J168" s="20"/>
      <c r="K168" s="10"/>
    </row>
    <row r="169" spans="1:11" s="17" customFormat="1" ht="16.5" customHeight="1" outlineLevel="1" x14ac:dyDescent="0.25">
      <c r="A169" s="18"/>
      <c r="B169" s="19" t="s">
        <v>13</v>
      </c>
      <c r="C169" s="29"/>
      <c r="D169" s="29"/>
      <c r="E169" s="29"/>
      <c r="F169" s="20">
        <f>F149</f>
        <v>0</v>
      </c>
      <c r="G169" s="20">
        <f t="shared" ref="G169:H169" si="18">G149</f>
        <v>0</v>
      </c>
      <c r="H169" s="20">
        <f t="shared" si="18"/>
        <v>400</v>
      </c>
      <c r="I169" s="29"/>
      <c r="J169" s="20"/>
      <c r="K169" s="10"/>
    </row>
    <row r="170" spans="1:11" s="17" customFormat="1" ht="20.25" customHeight="1" outlineLevel="1" x14ac:dyDescent="0.25">
      <c r="A170" s="18"/>
      <c r="B170" s="19" t="s">
        <v>146</v>
      </c>
      <c r="C170" s="29"/>
      <c r="D170" s="29"/>
      <c r="E170" s="29"/>
      <c r="F170" s="20">
        <f>F152+F137+F132+F124+F120+F116</f>
        <v>249.27699999999999</v>
      </c>
      <c r="G170" s="20">
        <f t="shared" ref="G170:H170" si="19">G152+G137+G132+G124+G120+G116</f>
        <v>249.27699999999999</v>
      </c>
      <c r="H170" s="20">
        <f t="shared" si="19"/>
        <v>505.82799999999997</v>
      </c>
      <c r="I170" s="29"/>
      <c r="J170" s="20"/>
      <c r="K170" s="10"/>
    </row>
    <row r="171" spans="1:11" s="17" customFormat="1" ht="20.25" customHeight="1" outlineLevel="1" x14ac:dyDescent="0.25">
      <c r="A171" s="18"/>
      <c r="B171" s="19" t="s">
        <v>161</v>
      </c>
      <c r="C171" s="29"/>
      <c r="D171" s="29"/>
      <c r="E171" s="29"/>
      <c r="F171" s="20">
        <f>F153+F146+F142++F138+F136+F133+F125</f>
        <v>610.35799999999995</v>
      </c>
      <c r="G171" s="20">
        <f t="shared" ref="G171:H171" si="20">G153+G146+G142++G138+G136+G133+G125</f>
        <v>610.35799999999995</v>
      </c>
      <c r="H171" s="20">
        <f t="shared" si="20"/>
        <v>16.914999999999999</v>
      </c>
      <c r="I171" s="29"/>
      <c r="J171" s="20"/>
      <c r="K171" s="10"/>
    </row>
    <row r="172" spans="1:11" s="22" customFormat="1" ht="31.5" customHeight="1" x14ac:dyDescent="0.3">
      <c r="A172" s="60"/>
      <c r="B172" s="61" t="s">
        <v>195</v>
      </c>
      <c r="C172" s="62"/>
      <c r="D172" s="62"/>
      <c r="E172" s="63"/>
      <c r="F172" s="64">
        <f>F173+F175</f>
        <v>37.348999999999997</v>
      </c>
      <c r="G172" s="64">
        <f t="shared" ref="G172" si="21">G173+G175</f>
        <v>37.348999999999997</v>
      </c>
      <c r="H172" s="64">
        <f>H173+H175+H174</f>
        <v>39.898000000000003</v>
      </c>
      <c r="I172" s="63"/>
      <c r="J172" s="63"/>
      <c r="K172" s="31"/>
    </row>
    <row r="173" spans="1:11" s="44" customFormat="1" ht="24.6" customHeight="1" x14ac:dyDescent="0.25">
      <c r="A173" s="182">
        <v>37</v>
      </c>
      <c r="B173" s="184" t="s">
        <v>196</v>
      </c>
      <c r="C173" s="186" t="s">
        <v>92</v>
      </c>
      <c r="D173" s="186" t="s">
        <v>341</v>
      </c>
      <c r="E173" s="189" t="s">
        <v>197</v>
      </c>
      <c r="F173" s="77">
        <v>10.269</v>
      </c>
      <c r="G173" s="77">
        <v>10.269</v>
      </c>
      <c r="H173" s="77">
        <v>10.269</v>
      </c>
      <c r="I173" s="53" t="s">
        <v>161</v>
      </c>
      <c r="J173" s="78" t="s">
        <v>96</v>
      </c>
      <c r="K173" s="180" t="s">
        <v>327</v>
      </c>
    </row>
    <row r="174" spans="1:11" s="44" customFormat="1" ht="18.600000000000001" customHeight="1" x14ac:dyDescent="0.25">
      <c r="A174" s="183"/>
      <c r="B174" s="185"/>
      <c r="C174" s="187"/>
      <c r="D174" s="187"/>
      <c r="E174" s="190"/>
      <c r="F174" s="77"/>
      <c r="G174" s="77"/>
      <c r="H174" s="77">
        <v>3.1579999999999999</v>
      </c>
      <c r="I174" s="53" t="s">
        <v>146</v>
      </c>
      <c r="J174" s="78" t="s">
        <v>96</v>
      </c>
      <c r="K174" s="181"/>
    </row>
    <row r="175" spans="1:11" s="44" customFormat="1" ht="41.25" customHeight="1" x14ac:dyDescent="0.25">
      <c r="A175" s="51">
        <v>38</v>
      </c>
      <c r="B175" s="122" t="s">
        <v>198</v>
      </c>
      <c r="C175" s="187"/>
      <c r="D175" s="187"/>
      <c r="E175" s="190"/>
      <c r="F175" s="77">
        <v>27.08</v>
      </c>
      <c r="G175" s="77">
        <v>27.08</v>
      </c>
      <c r="H175" s="77">
        <v>26.471</v>
      </c>
      <c r="I175" s="53" t="s">
        <v>146</v>
      </c>
      <c r="J175" s="78" t="s">
        <v>93</v>
      </c>
      <c r="K175" s="145" t="s">
        <v>327</v>
      </c>
    </row>
    <row r="176" spans="1:11" s="44" customFormat="1" ht="18" customHeight="1" x14ac:dyDescent="0.25">
      <c r="A176" s="75"/>
      <c r="B176" s="122" t="s">
        <v>230</v>
      </c>
      <c r="C176" s="187"/>
      <c r="D176" s="187"/>
      <c r="E176" s="190"/>
      <c r="F176" s="97"/>
      <c r="G176" s="97"/>
      <c r="H176" s="97"/>
      <c r="I176" s="36"/>
      <c r="J176" s="146"/>
      <c r="K176" s="147"/>
    </row>
    <row r="177" spans="1:11" s="103" customFormat="1" ht="33" customHeight="1" x14ac:dyDescent="0.3">
      <c r="A177" s="91"/>
      <c r="B177" s="91" t="s">
        <v>234</v>
      </c>
      <c r="C177" s="187"/>
      <c r="D177" s="187"/>
      <c r="E177" s="190"/>
      <c r="F177" s="100">
        <v>16.678999999999998</v>
      </c>
      <c r="G177" s="100">
        <v>16.678999999999998</v>
      </c>
      <c r="H177" s="101">
        <v>14.177</v>
      </c>
      <c r="I177" s="93" t="s">
        <v>11</v>
      </c>
      <c r="J177" s="94" t="s">
        <v>11</v>
      </c>
      <c r="K177" s="95" t="s">
        <v>327</v>
      </c>
    </row>
    <row r="178" spans="1:11" s="103" customFormat="1" ht="33" customHeight="1" x14ac:dyDescent="0.3">
      <c r="A178" s="91"/>
      <c r="B178" s="91" t="s">
        <v>235</v>
      </c>
      <c r="C178" s="187"/>
      <c r="D178" s="187"/>
      <c r="E178" s="190"/>
      <c r="F178" s="100">
        <v>10.401</v>
      </c>
      <c r="G178" s="100">
        <v>10.401</v>
      </c>
      <c r="H178" s="101">
        <v>8.8409999999999993</v>
      </c>
      <c r="I178" s="93" t="s">
        <v>11</v>
      </c>
      <c r="J178" s="94" t="s">
        <v>11</v>
      </c>
      <c r="K178" s="95" t="s">
        <v>327</v>
      </c>
    </row>
    <row r="179" spans="1:11" s="103" customFormat="1" ht="34.5" customHeight="1" x14ac:dyDescent="0.3">
      <c r="A179" s="91"/>
      <c r="B179" s="91" t="s">
        <v>329</v>
      </c>
      <c r="C179" s="188"/>
      <c r="D179" s="188"/>
      <c r="E179" s="191"/>
      <c r="F179" s="100"/>
      <c r="G179" s="100"/>
      <c r="H179" s="101">
        <v>3.4529999999999998</v>
      </c>
      <c r="I179" s="93" t="s">
        <v>11</v>
      </c>
      <c r="J179" s="94" t="s">
        <v>11</v>
      </c>
      <c r="K179" s="95" t="s">
        <v>327</v>
      </c>
    </row>
    <row r="180" spans="1:11" s="17" customFormat="1" ht="18.75" customHeight="1" outlineLevel="1" x14ac:dyDescent="0.25">
      <c r="A180" s="25"/>
      <c r="B180" s="26" t="s">
        <v>227</v>
      </c>
      <c r="C180" s="27"/>
      <c r="D180" s="27"/>
      <c r="E180" s="27"/>
      <c r="F180" s="28">
        <f>F182+F183</f>
        <v>37.348999999999997</v>
      </c>
      <c r="G180" s="28">
        <f t="shared" ref="G180:H180" si="22">G182+G183</f>
        <v>37.348999999999997</v>
      </c>
      <c r="H180" s="28">
        <f t="shared" si="22"/>
        <v>39.898000000000003</v>
      </c>
      <c r="I180" s="27"/>
      <c r="J180" s="28"/>
      <c r="K180" s="10"/>
    </row>
    <row r="181" spans="1:11" s="17" customFormat="1" ht="16.5" customHeight="1" outlineLevel="1" x14ac:dyDescent="0.25">
      <c r="A181" s="18"/>
      <c r="B181" s="19" t="s">
        <v>13</v>
      </c>
      <c r="C181" s="29"/>
      <c r="D181" s="29"/>
      <c r="E181" s="29"/>
      <c r="F181" s="20"/>
      <c r="G181" s="20"/>
      <c r="H181" s="20"/>
      <c r="I181" s="29"/>
      <c r="J181" s="20"/>
      <c r="K181" s="10"/>
    </row>
    <row r="182" spans="1:11" s="17" customFormat="1" ht="20.25" customHeight="1" outlineLevel="1" x14ac:dyDescent="0.25">
      <c r="A182" s="18"/>
      <c r="B182" s="19" t="s">
        <v>146</v>
      </c>
      <c r="C182" s="29"/>
      <c r="D182" s="29"/>
      <c r="E182" s="29"/>
      <c r="F182" s="20">
        <f>F174+F175</f>
        <v>27.08</v>
      </c>
      <c r="G182" s="20">
        <f t="shared" ref="G182:H182" si="23">G174+G175</f>
        <v>27.08</v>
      </c>
      <c r="H182" s="20">
        <f t="shared" si="23"/>
        <v>29.629000000000001</v>
      </c>
      <c r="I182" s="29"/>
      <c r="J182" s="20"/>
      <c r="K182" s="10"/>
    </row>
    <row r="183" spans="1:11" s="17" customFormat="1" ht="20.25" customHeight="1" outlineLevel="1" x14ac:dyDescent="0.25">
      <c r="A183" s="18"/>
      <c r="B183" s="19" t="s">
        <v>161</v>
      </c>
      <c r="C183" s="29"/>
      <c r="D183" s="29"/>
      <c r="E183" s="29"/>
      <c r="F183" s="20">
        <f>F173</f>
        <v>10.269</v>
      </c>
      <c r="G183" s="20">
        <f t="shared" ref="G183:H183" si="24">G173</f>
        <v>10.269</v>
      </c>
      <c r="H183" s="20">
        <f t="shared" si="24"/>
        <v>10.269</v>
      </c>
      <c r="I183" s="29"/>
      <c r="J183" s="20"/>
      <c r="K183" s="10"/>
    </row>
    <row r="184" spans="1:11" s="17" customFormat="1" ht="18.75" customHeight="1" outlineLevel="1" x14ac:dyDescent="0.25">
      <c r="A184" s="18"/>
      <c r="B184" s="19" t="s">
        <v>229</v>
      </c>
      <c r="C184" s="29"/>
      <c r="D184" s="29"/>
      <c r="E184" s="29"/>
      <c r="F184" s="20">
        <f>F185+F186+F187</f>
        <v>1498.529</v>
      </c>
      <c r="G184" s="20">
        <f t="shared" ref="G184:H184" si="25">G185+G186+G187</f>
        <v>1498.529</v>
      </c>
      <c r="H184" s="20">
        <f t="shared" si="25"/>
        <v>2310.3489999999997</v>
      </c>
      <c r="I184" s="29"/>
      <c r="J184" s="20"/>
      <c r="K184" s="10"/>
    </row>
    <row r="185" spans="1:11" s="17" customFormat="1" ht="16.5" customHeight="1" outlineLevel="1" x14ac:dyDescent="0.25">
      <c r="A185" s="18"/>
      <c r="B185" s="19" t="s">
        <v>13</v>
      </c>
      <c r="C185" s="29"/>
      <c r="D185" s="29"/>
      <c r="E185" s="29"/>
      <c r="F185" s="20">
        <f>F181+F169+F112</f>
        <v>0</v>
      </c>
      <c r="G185" s="20">
        <f t="shared" ref="G185:H185" si="26">G181+G169+G112</f>
        <v>0</v>
      </c>
      <c r="H185" s="20">
        <f t="shared" si="26"/>
        <v>400</v>
      </c>
      <c r="I185" s="29"/>
      <c r="J185" s="20"/>
      <c r="K185" s="10"/>
    </row>
    <row r="186" spans="1:11" s="17" customFormat="1" ht="20.25" customHeight="1" outlineLevel="1" x14ac:dyDescent="0.25">
      <c r="A186" s="18"/>
      <c r="B186" s="19" t="s">
        <v>146</v>
      </c>
      <c r="C186" s="29"/>
      <c r="D186" s="29"/>
      <c r="E186" s="29"/>
      <c r="F186" s="20">
        <f>F182+F170+F113</f>
        <v>829.37799999999993</v>
      </c>
      <c r="G186" s="20">
        <f t="shared" ref="G186:H186" si="27">G182+G170+G113</f>
        <v>829.37799999999993</v>
      </c>
      <c r="H186" s="20">
        <f t="shared" si="27"/>
        <v>1702.8509999999997</v>
      </c>
      <c r="I186" s="29"/>
      <c r="J186" s="20"/>
      <c r="K186" s="10"/>
    </row>
    <row r="187" spans="1:11" s="17" customFormat="1" ht="20.25" customHeight="1" outlineLevel="1" x14ac:dyDescent="0.25">
      <c r="A187" s="18"/>
      <c r="B187" s="19" t="s">
        <v>161</v>
      </c>
      <c r="C187" s="29"/>
      <c r="D187" s="29"/>
      <c r="E187" s="29"/>
      <c r="F187" s="20">
        <f>F183+F171+F114</f>
        <v>669.15099999999995</v>
      </c>
      <c r="G187" s="20">
        <f t="shared" ref="G187:H187" si="28">G183+G171+G114</f>
        <v>669.15099999999995</v>
      </c>
      <c r="H187" s="20">
        <f t="shared" si="28"/>
        <v>207.49799999999999</v>
      </c>
      <c r="I187" s="29"/>
      <c r="J187" s="20"/>
      <c r="K187" s="10"/>
    </row>
    <row r="188" spans="1:11" s="16" customFormat="1" ht="12.75" customHeight="1" x14ac:dyDescent="0.25">
      <c r="A188" s="10"/>
      <c r="B188" s="11" t="s">
        <v>36</v>
      </c>
      <c r="C188" s="29"/>
      <c r="D188" s="10"/>
      <c r="E188" s="15"/>
      <c r="F188" s="29"/>
      <c r="G188" s="29"/>
      <c r="H188" s="29"/>
      <c r="I188" s="9"/>
      <c r="J188" s="9"/>
      <c r="K188" s="6"/>
    </row>
    <row r="189" spans="1:11" s="16" customFormat="1" ht="12.75" customHeight="1" x14ac:dyDescent="0.25">
      <c r="A189" s="10"/>
      <c r="B189" s="11" t="s">
        <v>57</v>
      </c>
      <c r="C189" s="29"/>
      <c r="D189" s="10"/>
      <c r="E189" s="15"/>
      <c r="F189" s="29"/>
      <c r="G189" s="29"/>
      <c r="H189" s="29"/>
      <c r="I189" s="9"/>
      <c r="J189" s="9"/>
      <c r="K189" s="6"/>
    </row>
    <row r="190" spans="1:11" s="16" customFormat="1" ht="26.4" x14ac:dyDescent="0.25">
      <c r="A190" s="148">
        <v>13</v>
      </c>
      <c r="B190" s="6" t="s">
        <v>37</v>
      </c>
      <c r="C190" s="24" t="s">
        <v>35</v>
      </c>
      <c r="D190" s="7" t="s">
        <v>346</v>
      </c>
      <c r="E190" s="7" t="s">
        <v>5</v>
      </c>
      <c r="F190" s="71">
        <v>525</v>
      </c>
      <c r="G190" s="71">
        <v>525</v>
      </c>
      <c r="H190" s="71">
        <v>619</v>
      </c>
      <c r="I190" s="4" t="s">
        <v>11</v>
      </c>
      <c r="J190" s="4" t="s">
        <v>11</v>
      </c>
      <c r="K190" s="10" t="s">
        <v>326</v>
      </c>
    </row>
    <row r="191" spans="1:11" s="16" customFormat="1" ht="26.4" x14ac:dyDescent="0.25">
      <c r="A191" s="148">
        <v>14</v>
      </c>
      <c r="B191" s="6" t="s">
        <v>58</v>
      </c>
      <c r="C191" s="24" t="s">
        <v>35</v>
      </c>
      <c r="D191" s="7" t="s">
        <v>346</v>
      </c>
      <c r="E191" s="7" t="s">
        <v>5</v>
      </c>
      <c r="F191" s="71">
        <v>322</v>
      </c>
      <c r="G191" s="71">
        <v>322</v>
      </c>
      <c r="H191" s="71">
        <v>337</v>
      </c>
      <c r="I191" s="4" t="s">
        <v>11</v>
      </c>
      <c r="J191" s="4" t="s">
        <v>11</v>
      </c>
      <c r="K191" s="10" t="s">
        <v>326</v>
      </c>
    </row>
    <row r="192" spans="1:11" s="16" customFormat="1" ht="26.4" x14ac:dyDescent="0.25">
      <c r="A192" s="148">
        <v>15</v>
      </c>
      <c r="B192" s="6" t="s">
        <v>59</v>
      </c>
      <c r="C192" s="24" t="s">
        <v>35</v>
      </c>
      <c r="D192" s="7" t="s">
        <v>346</v>
      </c>
      <c r="E192" s="7" t="s">
        <v>5</v>
      </c>
      <c r="F192" s="71">
        <v>203</v>
      </c>
      <c r="G192" s="71">
        <v>203</v>
      </c>
      <c r="H192" s="71">
        <v>282</v>
      </c>
      <c r="I192" s="4" t="s">
        <v>11</v>
      </c>
      <c r="J192" s="4" t="s">
        <v>11</v>
      </c>
      <c r="K192" s="10" t="s">
        <v>326</v>
      </c>
    </row>
    <row r="193" spans="1:11" s="16" customFormat="1" ht="53.25" customHeight="1" x14ac:dyDescent="0.25">
      <c r="A193" s="148">
        <v>16</v>
      </c>
      <c r="B193" s="6" t="s">
        <v>82</v>
      </c>
      <c r="C193" s="24" t="s">
        <v>35</v>
      </c>
      <c r="D193" s="24" t="s">
        <v>347</v>
      </c>
      <c r="E193" s="24" t="s">
        <v>5</v>
      </c>
      <c r="F193" s="71">
        <v>67</v>
      </c>
      <c r="G193" s="71">
        <v>67</v>
      </c>
      <c r="H193" s="71">
        <v>80.5</v>
      </c>
      <c r="I193" s="13" t="s">
        <v>11</v>
      </c>
      <c r="J193" s="13" t="s">
        <v>11</v>
      </c>
      <c r="K193" s="149" t="s">
        <v>326</v>
      </c>
    </row>
    <row r="194" spans="1:11" s="16" customFormat="1" outlineLevel="1" x14ac:dyDescent="0.25">
      <c r="A194" s="5"/>
      <c r="B194" s="10" t="s">
        <v>7</v>
      </c>
      <c r="C194" s="24"/>
      <c r="D194" s="7"/>
      <c r="E194" s="7"/>
      <c r="F194" s="13"/>
      <c r="G194" s="13"/>
      <c r="H194" s="14"/>
      <c r="I194" s="9"/>
      <c r="J194" s="9"/>
      <c r="K194" s="6"/>
    </row>
    <row r="195" spans="1:11" s="2" customFormat="1" ht="24.6" customHeight="1" outlineLevel="1" x14ac:dyDescent="0.25">
      <c r="A195" s="150">
        <v>39</v>
      </c>
      <c r="B195" s="6" t="s">
        <v>67</v>
      </c>
      <c r="C195" s="24" t="s">
        <v>66</v>
      </c>
      <c r="D195" s="151" t="s">
        <v>347</v>
      </c>
      <c r="E195" s="7" t="s">
        <v>5</v>
      </c>
      <c r="F195" s="152">
        <v>4</v>
      </c>
      <c r="G195" s="152">
        <v>4</v>
      </c>
      <c r="H195" s="153">
        <v>9</v>
      </c>
      <c r="I195" s="7" t="s">
        <v>11</v>
      </c>
      <c r="J195" s="7" t="s">
        <v>11</v>
      </c>
      <c r="K195" s="6" t="s">
        <v>327</v>
      </c>
    </row>
    <row r="196" spans="1:11" s="2" customFormat="1" ht="27" customHeight="1" outlineLevel="1" x14ac:dyDescent="0.25">
      <c r="A196" s="150">
        <v>40</v>
      </c>
      <c r="B196" s="6" t="s">
        <v>68</v>
      </c>
      <c r="C196" s="24" t="s">
        <v>66</v>
      </c>
      <c r="D196" s="151" t="s">
        <v>347</v>
      </c>
      <c r="E196" s="7" t="s">
        <v>69</v>
      </c>
      <c r="F196" s="152">
        <v>2</v>
      </c>
      <c r="G196" s="152">
        <v>2</v>
      </c>
      <c r="H196" s="153">
        <v>30</v>
      </c>
      <c r="I196" s="7" t="s">
        <v>11</v>
      </c>
      <c r="J196" s="7" t="s">
        <v>11</v>
      </c>
      <c r="K196" s="6" t="s">
        <v>327</v>
      </c>
    </row>
    <row r="197" spans="1:11" s="2" customFormat="1" ht="26.25" customHeight="1" outlineLevel="1" x14ac:dyDescent="0.25">
      <c r="A197" s="150">
        <v>41</v>
      </c>
      <c r="B197" s="6" t="s">
        <v>70</v>
      </c>
      <c r="C197" s="24" t="s">
        <v>66</v>
      </c>
      <c r="D197" s="151" t="s">
        <v>347</v>
      </c>
      <c r="E197" s="7" t="s">
        <v>5</v>
      </c>
      <c r="F197" s="152">
        <v>6</v>
      </c>
      <c r="G197" s="152">
        <v>6</v>
      </c>
      <c r="H197" s="153">
        <v>8</v>
      </c>
      <c r="I197" s="7" t="s">
        <v>11</v>
      </c>
      <c r="J197" s="7" t="s">
        <v>11</v>
      </c>
      <c r="K197" s="6" t="s">
        <v>327</v>
      </c>
    </row>
    <row r="198" spans="1:11" s="2" customFormat="1" ht="27" customHeight="1" outlineLevel="1" x14ac:dyDescent="0.25">
      <c r="A198" s="154">
        <v>42</v>
      </c>
      <c r="B198" s="6" t="s">
        <v>71</v>
      </c>
      <c r="C198" s="24" t="s">
        <v>66</v>
      </c>
      <c r="D198" s="151" t="s">
        <v>347</v>
      </c>
      <c r="E198" s="7" t="s">
        <v>5</v>
      </c>
      <c r="F198" s="155">
        <v>20</v>
      </c>
      <c r="G198" s="155">
        <v>20</v>
      </c>
      <c r="H198" s="156">
        <v>49</v>
      </c>
      <c r="I198" s="7" t="s">
        <v>11</v>
      </c>
      <c r="J198" s="7" t="s">
        <v>11</v>
      </c>
      <c r="K198" s="6" t="s">
        <v>327</v>
      </c>
    </row>
    <row r="199" spans="1:11" s="16" customFormat="1" ht="12.75" customHeight="1" x14ac:dyDescent="0.25">
      <c r="A199" s="10"/>
      <c r="B199" s="11" t="s">
        <v>60</v>
      </c>
      <c r="C199" s="29"/>
      <c r="D199" s="10"/>
      <c r="E199" s="15"/>
      <c r="F199" s="29"/>
      <c r="G199" s="29"/>
      <c r="H199" s="29"/>
      <c r="I199" s="9"/>
      <c r="J199" s="9"/>
      <c r="K199" s="6"/>
    </row>
    <row r="200" spans="1:11" s="16" customFormat="1" ht="60" x14ac:dyDescent="0.25">
      <c r="A200" s="148">
        <v>17</v>
      </c>
      <c r="B200" s="6" t="s">
        <v>38</v>
      </c>
      <c r="C200" s="24" t="s">
        <v>0</v>
      </c>
      <c r="D200" s="7" t="s">
        <v>348</v>
      </c>
      <c r="E200" s="7" t="s">
        <v>39</v>
      </c>
      <c r="F200" s="157">
        <v>10.88</v>
      </c>
      <c r="G200" s="157">
        <v>10.88</v>
      </c>
      <c r="H200" s="157">
        <v>13.57</v>
      </c>
      <c r="I200" s="4" t="s">
        <v>11</v>
      </c>
      <c r="J200" s="4" t="s">
        <v>11</v>
      </c>
      <c r="K200" s="158" t="s">
        <v>365</v>
      </c>
    </row>
    <row r="201" spans="1:11" s="16" customFormat="1" outlineLevel="1" x14ac:dyDescent="0.25">
      <c r="A201" s="5"/>
      <c r="B201" s="10" t="s">
        <v>7</v>
      </c>
      <c r="C201" s="24"/>
      <c r="D201" s="7"/>
      <c r="E201" s="7"/>
      <c r="F201" s="13"/>
      <c r="G201" s="13"/>
      <c r="H201" s="14"/>
      <c r="I201" s="9"/>
      <c r="J201" s="9"/>
      <c r="K201" s="6"/>
    </row>
    <row r="202" spans="1:11" s="16" customFormat="1" ht="42.6" customHeight="1" outlineLevel="1" x14ac:dyDescent="0.25">
      <c r="A202" s="5">
        <v>43</v>
      </c>
      <c r="B202" s="6" t="s">
        <v>262</v>
      </c>
      <c r="C202" s="24" t="s">
        <v>0</v>
      </c>
      <c r="D202" s="7" t="s">
        <v>348</v>
      </c>
      <c r="E202" s="7" t="s">
        <v>39</v>
      </c>
      <c r="F202" s="152">
        <v>100</v>
      </c>
      <c r="G202" s="152">
        <v>100</v>
      </c>
      <c r="H202" s="4">
        <v>88.3</v>
      </c>
      <c r="I202" s="4" t="s">
        <v>11</v>
      </c>
      <c r="J202" s="4" t="s">
        <v>11</v>
      </c>
      <c r="K202" s="6" t="s">
        <v>366</v>
      </c>
    </row>
    <row r="203" spans="1:11" s="16" customFormat="1" ht="28.8" customHeight="1" outlineLevel="1" x14ac:dyDescent="0.25">
      <c r="A203" s="5">
        <v>44</v>
      </c>
      <c r="B203" s="6" t="s">
        <v>333</v>
      </c>
      <c r="C203" s="24" t="s">
        <v>0</v>
      </c>
      <c r="D203" s="7" t="s">
        <v>348</v>
      </c>
      <c r="E203" s="7" t="s">
        <v>39</v>
      </c>
      <c r="F203" s="152">
        <v>100</v>
      </c>
      <c r="G203" s="152">
        <v>100</v>
      </c>
      <c r="H203" s="152">
        <v>93</v>
      </c>
      <c r="I203" s="4" t="s">
        <v>11</v>
      </c>
      <c r="J203" s="4" t="s">
        <v>11</v>
      </c>
      <c r="K203" s="10" t="s">
        <v>367</v>
      </c>
    </row>
    <row r="204" spans="1:11" s="16" customFormat="1" x14ac:dyDescent="0.25">
      <c r="A204" s="10"/>
      <c r="B204" s="11" t="s">
        <v>61</v>
      </c>
      <c r="C204" s="29"/>
      <c r="D204" s="10"/>
      <c r="E204" s="15"/>
      <c r="F204" s="29"/>
      <c r="G204" s="29"/>
      <c r="H204" s="29"/>
      <c r="I204" s="9"/>
      <c r="J204" s="9"/>
      <c r="K204" s="6"/>
    </row>
    <row r="205" spans="1:11" s="16" customFormat="1" ht="28.5" customHeight="1" x14ac:dyDescent="0.25">
      <c r="A205" s="148">
        <v>18</v>
      </c>
      <c r="B205" s="6" t="s">
        <v>40</v>
      </c>
      <c r="C205" s="24" t="s">
        <v>35</v>
      </c>
      <c r="D205" s="7" t="s">
        <v>349</v>
      </c>
      <c r="E205" s="7" t="s">
        <v>43</v>
      </c>
      <c r="F205" s="13" t="s">
        <v>2</v>
      </c>
      <c r="G205" s="13" t="s">
        <v>2</v>
      </c>
      <c r="H205" s="13" t="s">
        <v>2</v>
      </c>
      <c r="I205" s="4" t="s">
        <v>11</v>
      </c>
      <c r="J205" s="4" t="s">
        <v>11</v>
      </c>
      <c r="K205" s="10" t="s">
        <v>326</v>
      </c>
    </row>
    <row r="206" spans="1:11" s="16" customFormat="1" ht="29.25" customHeight="1" x14ac:dyDescent="0.25">
      <c r="A206" s="148">
        <v>19</v>
      </c>
      <c r="B206" s="6" t="s">
        <v>41</v>
      </c>
      <c r="C206" s="24" t="s">
        <v>0</v>
      </c>
      <c r="D206" s="7" t="s">
        <v>351</v>
      </c>
      <c r="E206" s="7" t="s">
        <v>350</v>
      </c>
      <c r="F206" s="13">
        <v>15.3</v>
      </c>
      <c r="G206" s="13">
        <v>15.3</v>
      </c>
      <c r="H206" s="13">
        <v>15.5</v>
      </c>
      <c r="I206" s="4" t="s">
        <v>11</v>
      </c>
      <c r="J206" s="4" t="s">
        <v>11</v>
      </c>
      <c r="K206" s="10" t="s">
        <v>326</v>
      </c>
    </row>
    <row r="207" spans="1:11" s="16" customFormat="1" ht="39" customHeight="1" x14ac:dyDescent="0.25">
      <c r="A207" s="148">
        <v>20</v>
      </c>
      <c r="B207" s="6" t="s">
        <v>42</v>
      </c>
      <c r="C207" s="24" t="s">
        <v>0</v>
      </c>
      <c r="D207" s="7" t="s">
        <v>352</v>
      </c>
      <c r="E207" s="7" t="s">
        <v>16</v>
      </c>
      <c r="F207" s="13">
        <v>57.1</v>
      </c>
      <c r="G207" s="13">
        <v>57.1</v>
      </c>
      <c r="H207" s="13">
        <v>59.7</v>
      </c>
      <c r="I207" s="4" t="s">
        <v>11</v>
      </c>
      <c r="J207" s="4" t="s">
        <v>11</v>
      </c>
      <c r="K207" s="10" t="s">
        <v>326</v>
      </c>
    </row>
    <row r="208" spans="1:11" s="16" customFormat="1" outlineLevel="1" x14ac:dyDescent="0.25">
      <c r="A208" s="5"/>
      <c r="B208" s="10" t="s">
        <v>7</v>
      </c>
      <c r="C208" s="24"/>
      <c r="D208" s="7"/>
      <c r="E208" s="7"/>
      <c r="F208" s="13"/>
      <c r="G208" s="13"/>
      <c r="H208" s="14"/>
      <c r="I208" s="9"/>
      <c r="J208" s="9"/>
      <c r="K208" s="6"/>
    </row>
    <row r="209" spans="1:11" s="16" customFormat="1" ht="56.4" customHeight="1" outlineLevel="1" x14ac:dyDescent="0.25">
      <c r="A209" s="5">
        <v>45</v>
      </c>
      <c r="B209" s="110" t="s">
        <v>74</v>
      </c>
      <c r="C209" s="24" t="s">
        <v>35</v>
      </c>
      <c r="D209" s="7" t="s">
        <v>351</v>
      </c>
      <c r="E209" s="7" t="s">
        <v>350</v>
      </c>
      <c r="F209" s="71">
        <v>1</v>
      </c>
      <c r="G209" s="71"/>
      <c r="H209" s="80" t="s">
        <v>78</v>
      </c>
      <c r="I209" s="24" t="s">
        <v>11</v>
      </c>
      <c r="J209" s="24" t="s">
        <v>11</v>
      </c>
      <c r="K209" s="10" t="s">
        <v>368</v>
      </c>
    </row>
    <row r="210" spans="1:11" s="16" customFormat="1" x14ac:dyDescent="0.25">
      <c r="A210" s="10"/>
      <c r="B210" s="11" t="s">
        <v>83</v>
      </c>
      <c r="C210" s="29"/>
      <c r="D210" s="10"/>
      <c r="E210" s="15"/>
      <c r="F210" s="29"/>
      <c r="G210" s="29"/>
      <c r="H210" s="29"/>
      <c r="I210" s="9"/>
      <c r="J210" s="9"/>
      <c r="K210" s="6"/>
    </row>
    <row r="211" spans="1:11" s="16" customFormat="1" ht="42" customHeight="1" x14ac:dyDescent="0.25">
      <c r="A211" s="148">
        <v>21</v>
      </c>
      <c r="B211" s="6" t="s">
        <v>84</v>
      </c>
      <c r="C211" s="24" t="s">
        <v>0</v>
      </c>
      <c r="D211" s="24" t="s">
        <v>353</v>
      </c>
      <c r="E211" s="24" t="s">
        <v>85</v>
      </c>
      <c r="F211" s="13">
        <v>63</v>
      </c>
      <c r="G211" s="13">
        <v>63</v>
      </c>
      <c r="H211" s="13">
        <v>0</v>
      </c>
      <c r="I211" s="4" t="s">
        <v>11</v>
      </c>
      <c r="J211" s="4" t="s">
        <v>11</v>
      </c>
      <c r="K211" s="10" t="s">
        <v>326</v>
      </c>
    </row>
    <row r="212" spans="1:11" s="16" customFormat="1" outlineLevel="1" x14ac:dyDescent="0.25">
      <c r="A212" s="5"/>
      <c r="B212" s="10" t="s">
        <v>7</v>
      </c>
      <c r="C212" s="24"/>
      <c r="D212" s="7"/>
      <c r="E212" s="7"/>
      <c r="F212" s="13"/>
      <c r="G212" s="13"/>
      <c r="H212" s="14"/>
      <c r="I212" s="9"/>
      <c r="J212" s="9"/>
      <c r="K212" s="6"/>
    </row>
    <row r="213" spans="1:11" s="16" customFormat="1" ht="44.25" customHeight="1" outlineLevel="1" x14ac:dyDescent="0.25">
      <c r="A213" s="5">
        <v>46</v>
      </c>
      <c r="B213" s="6" t="s">
        <v>87</v>
      </c>
      <c r="C213" s="24" t="s">
        <v>66</v>
      </c>
      <c r="D213" s="24" t="s">
        <v>353</v>
      </c>
      <c r="E213" s="7" t="s">
        <v>85</v>
      </c>
      <c r="F213" s="71">
        <v>10</v>
      </c>
      <c r="G213" s="71">
        <v>10</v>
      </c>
      <c r="H213" s="80">
        <v>27</v>
      </c>
      <c r="I213" s="24" t="s">
        <v>11</v>
      </c>
      <c r="J213" s="24" t="s">
        <v>11</v>
      </c>
      <c r="K213" s="10" t="s">
        <v>327</v>
      </c>
    </row>
    <row r="214" spans="1:11" s="16" customFormat="1" ht="48" customHeight="1" outlineLevel="1" x14ac:dyDescent="0.25">
      <c r="A214" s="5">
        <v>47</v>
      </c>
      <c r="B214" s="6" t="s">
        <v>88</v>
      </c>
      <c r="C214" s="24" t="s">
        <v>66</v>
      </c>
      <c r="D214" s="24" t="s">
        <v>353</v>
      </c>
      <c r="E214" s="7" t="s">
        <v>85</v>
      </c>
      <c r="F214" s="71">
        <v>2</v>
      </c>
      <c r="G214" s="71">
        <v>2</v>
      </c>
      <c r="H214" s="80">
        <v>4</v>
      </c>
      <c r="I214" s="24" t="s">
        <v>11</v>
      </c>
      <c r="J214" s="24" t="s">
        <v>11</v>
      </c>
      <c r="K214" s="10" t="s">
        <v>327</v>
      </c>
    </row>
    <row r="215" spans="1:11" s="16" customFormat="1" ht="42.6" customHeight="1" outlineLevel="1" x14ac:dyDescent="0.25">
      <c r="A215" s="5">
        <v>48</v>
      </c>
      <c r="B215" s="6" t="s">
        <v>89</v>
      </c>
      <c r="C215" s="24" t="s">
        <v>66</v>
      </c>
      <c r="D215" s="24" t="s">
        <v>353</v>
      </c>
      <c r="E215" s="7" t="s">
        <v>85</v>
      </c>
      <c r="F215" s="71">
        <v>10</v>
      </c>
      <c r="G215" s="71">
        <v>10</v>
      </c>
      <c r="H215" s="80">
        <v>74</v>
      </c>
      <c r="I215" s="24" t="s">
        <v>11</v>
      </c>
      <c r="J215" s="24" t="s">
        <v>11</v>
      </c>
      <c r="K215" s="10" t="s">
        <v>327</v>
      </c>
    </row>
    <row r="216" spans="1:11" s="16" customFormat="1" ht="13.2" customHeight="1" outlineLevel="1" x14ac:dyDescent="0.25">
      <c r="A216" s="5"/>
      <c r="B216" s="6" t="s">
        <v>331</v>
      </c>
      <c r="C216" s="24"/>
      <c r="D216" s="7"/>
      <c r="E216" s="7"/>
      <c r="F216" s="71"/>
      <c r="G216" s="71"/>
      <c r="H216" s="80"/>
      <c r="I216" s="24"/>
      <c r="J216" s="24"/>
      <c r="K216" s="10"/>
    </row>
    <row r="217" spans="1:11" s="22" customFormat="1" ht="21.75" customHeight="1" x14ac:dyDescent="0.3">
      <c r="A217" s="63"/>
      <c r="B217" s="83" t="s">
        <v>112</v>
      </c>
      <c r="C217" s="159"/>
      <c r="D217" s="159"/>
      <c r="E217" s="63"/>
      <c r="F217" s="64">
        <f>F218</f>
        <v>19.704999999999998</v>
      </c>
      <c r="G217" s="64">
        <f t="shared" ref="G217" si="29">G218</f>
        <v>19.704999999999998</v>
      </c>
      <c r="H217" s="64">
        <f>H218+H219</f>
        <v>24.798000000000002</v>
      </c>
      <c r="I217" s="63"/>
      <c r="J217" s="63"/>
      <c r="K217" s="31"/>
    </row>
    <row r="218" spans="1:11" s="44" customFormat="1" ht="23.4" customHeight="1" x14ac:dyDescent="0.25">
      <c r="A218" s="182">
        <v>49</v>
      </c>
      <c r="B218" s="184" t="s">
        <v>113</v>
      </c>
      <c r="C218" s="200" t="s">
        <v>12</v>
      </c>
      <c r="D218" s="200" t="s">
        <v>341</v>
      </c>
      <c r="E218" s="189" t="s">
        <v>114</v>
      </c>
      <c r="F218" s="77">
        <v>19.704999999999998</v>
      </c>
      <c r="G218" s="77">
        <v>19.704999999999998</v>
      </c>
      <c r="H218" s="77">
        <v>21.524000000000001</v>
      </c>
      <c r="I218" s="53" t="s">
        <v>161</v>
      </c>
      <c r="J218" s="78" t="s">
        <v>96</v>
      </c>
      <c r="K218" s="180" t="s">
        <v>326</v>
      </c>
    </row>
    <row r="219" spans="1:11" s="44" customFormat="1" ht="19.2" customHeight="1" x14ac:dyDescent="0.25">
      <c r="A219" s="183"/>
      <c r="B219" s="185"/>
      <c r="C219" s="201"/>
      <c r="D219" s="201"/>
      <c r="E219" s="191"/>
      <c r="F219" s="77"/>
      <c r="G219" s="77"/>
      <c r="H219" s="77">
        <v>3.274</v>
      </c>
      <c r="I219" s="53" t="s">
        <v>146</v>
      </c>
      <c r="J219" s="78" t="s">
        <v>96</v>
      </c>
      <c r="K219" s="181"/>
    </row>
    <row r="220" spans="1:11" s="163" customFormat="1" ht="35.25" customHeight="1" x14ac:dyDescent="0.25">
      <c r="A220" s="160"/>
      <c r="B220" s="61" t="s">
        <v>90</v>
      </c>
      <c r="C220" s="84"/>
      <c r="D220" s="161"/>
      <c r="E220" s="162"/>
      <c r="F220" s="64">
        <f>F221+F222+F227+F229+F231+F232+Q229+F224+F230+F233</f>
        <v>3275.837</v>
      </c>
      <c r="G220" s="64">
        <f>G221+G222+G227+G229+G231+G232+R229+G224+G230+G233</f>
        <v>3275.837</v>
      </c>
      <c r="H220" s="64">
        <f>H221+H222+H223+H224+H225+H226+H227+H229+H231+H232+H233+H230</f>
        <v>3293.83</v>
      </c>
      <c r="I220" s="63" t="s">
        <v>11</v>
      </c>
      <c r="J220" s="63" t="s">
        <v>11</v>
      </c>
      <c r="K220" s="31"/>
    </row>
    <row r="221" spans="1:11" s="44" customFormat="1" ht="27.75" customHeight="1" x14ac:dyDescent="0.25">
      <c r="A221" s="75">
        <v>50</v>
      </c>
      <c r="B221" s="130" t="s">
        <v>91</v>
      </c>
      <c r="C221" s="186" t="s">
        <v>92</v>
      </c>
      <c r="D221" s="186" t="s">
        <v>341</v>
      </c>
      <c r="E221" s="189" t="s">
        <v>16</v>
      </c>
      <c r="F221" s="77">
        <v>1</v>
      </c>
      <c r="G221" s="77">
        <v>1</v>
      </c>
      <c r="H221" s="77">
        <v>1.01</v>
      </c>
      <c r="I221" s="53" t="s">
        <v>161</v>
      </c>
      <c r="J221" s="78" t="s">
        <v>93</v>
      </c>
      <c r="K221" s="31" t="s">
        <v>327</v>
      </c>
    </row>
    <row r="222" spans="1:11" s="44" customFormat="1" ht="27.75" customHeight="1" x14ac:dyDescent="0.25">
      <c r="A222" s="182">
        <v>51</v>
      </c>
      <c r="B222" s="184" t="s">
        <v>95</v>
      </c>
      <c r="C222" s="187"/>
      <c r="D222" s="187"/>
      <c r="E222" s="190"/>
      <c r="F222" s="77">
        <v>35.192999999999998</v>
      </c>
      <c r="G222" s="77">
        <v>35.192999999999998</v>
      </c>
      <c r="H222" s="77">
        <v>33.441000000000003</v>
      </c>
      <c r="I222" s="53" t="s">
        <v>161</v>
      </c>
      <c r="J222" s="78" t="s">
        <v>96</v>
      </c>
      <c r="K222" s="31" t="s">
        <v>327</v>
      </c>
    </row>
    <row r="223" spans="1:11" s="44" customFormat="1" ht="27.75" customHeight="1" x14ac:dyDescent="0.25">
      <c r="A223" s="183"/>
      <c r="B223" s="185"/>
      <c r="C223" s="187"/>
      <c r="D223" s="187"/>
      <c r="E223" s="190"/>
      <c r="F223" s="97"/>
      <c r="G223" s="97"/>
      <c r="H223" s="97">
        <v>6.3209999999999997</v>
      </c>
      <c r="I223" s="36" t="s">
        <v>146</v>
      </c>
      <c r="J223" s="146" t="s">
        <v>96</v>
      </c>
      <c r="K223" s="31" t="s">
        <v>327</v>
      </c>
    </row>
    <row r="224" spans="1:11" s="44" customFormat="1" ht="27.75" customHeight="1" x14ac:dyDescent="0.25">
      <c r="A224" s="75">
        <v>52</v>
      </c>
      <c r="B224" s="110" t="s">
        <v>298</v>
      </c>
      <c r="C224" s="187"/>
      <c r="D224" s="187"/>
      <c r="E224" s="190"/>
      <c r="F224" s="97">
        <v>5.91</v>
      </c>
      <c r="G224" s="97">
        <v>5.91</v>
      </c>
      <c r="H224" s="97">
        <v>5.91</v>
      </c>
      <c r="I224" s="36" t="s">
        <v>161</v>
      </c>
      <c r="J224" s="146" t="s">
        <v>103</v>
      </c>
      <c r="K224" s="31" t="s">
        <v>327</v>
      </c>
    </row>
    <row r="225" spans="1:11" s="44" customFormat="1" ht="27.75" customHeight="1" x14ac:dyDescent="0.25">
      <c r="A225" s="75">
        <v>53</v>
      </c>
      <c r="B225" s="110" t="s">
        <v>299</v>
      </c>
      <c r="C225" s="187"/>
      <c r="D225" s="187"/>
      <c r="E225" s="190"/>
      <c r="F225" s="97"/>
      <c r="G225" s="97"/>
      <c r="H225" s="97">
        <v>10.31</v>
      </c>
      <c r="I225" s="36" t="s">
        <v>161</v>
      </c>
      <c r="J225" s="146" t="s">
        <v>101</v>
      </c>
      <c r="K225" s="31" t="s">
        <v>327</v>
      </c>
    </row>
    <row r="226" spans="1:11" s="44" customFormat="1" ht="27.75" customHeight="1" x14ac:dyDescent="0.25">
      <c r="A226" s="75">
        <v>54</v>
      </c>
      <c r="B226" s="110" t="s">
        <v>300</v>
      </c>
      <c r="C226" s="187"/>
      <c r="D226" s="187"/>
      <c r="E226" s="190"/>
      <c r="F226" s="97"/>
      <c r="G226" s="97"/>
      <c r="H226" s="164">
        <v>3.9E-2</v>
      </c>
      <c r="I226" s="36" t="s">
        <v>161</v>
      </c>
      <c r="J226" s="146" t="s">
        <v>94</v>
      </c>
      <c r="K226" s="31" t="s">
        <v>327</v>
      </c>
    </row>
    <row r="227" spans="1:11" s="44" customFormat="1" ht="41.25" customHeight="1" x14ac:dyDescent="0.25">
      <c r="A227" s="51">
        <v>55</v>
      </c>
      <c r="B227" s="110" t="s">
        <v>97</v>
      </c>
      <c r="C227" s="187"/>
      <c r="D227" s="187"/>
      <c r="E227" s="190"/>
      <c r="F227" s="97">
        <v>29.533999999999999</v>
      </c>
      <c r="G227" s="97">
        <v>29.533999999999999</v>
      </c>
      <c r="H227" s="97">
        <v>29.510999999999999</v>
      </c>
      <c r="I227" s="36" t="s">
        <v>161</v>
      </c>
      <c r="J227" s="146" t="s">
        <v>98</v>
      </c>
      <c r="K227" s="31" t="s">
        <v>327</v>
      </c>
    </row>
    <row r="228" spans="1:11" s="44" customFormat="1" ht="16.5" customHeight="1" x14ac:dyDescent="0.25">
      <c r="A228" s="51"/>
      <c r="B228" s="110" t="s">
        <v>99</v>
      </c>
      <c r="C228" s="187"/>
      <c r="D228" s="187"/>
      <c r="E228" s="190"/>
      <c r="F228" s="97">
        <v>164.589</v>
      </c>
      <c r="G228" s="97">
        <v>164.589</v>
      </c>
      <c r="H228" s="97">
        <v>164.589</v>
      </c>
      <c r="I228" s="36" t="s">
        <v>161</v>
      </c>
      <c r="J228" s="146" t="s">
        <v>100</v>
      </c>
      <c r="K228" s="31"/>
    </row>
    <row r="229" spans="1:11" s="165" customFormat="1" ht="42" customHeight="1" x14ac:dyDescent="0.25">
      <c r="A229" s="182">
        <v>56</v>
      </c>
      <c r="B229" s="184" t="s">
        <v>104</v>
      </c>
      <c r="C229" s="187"/>
      <c r="D229" s="187"/>
      <c r="E229" s="190"/>
      <c r="F229" s="77">
        <v>2860</v>
      </c>
      <c r="G229" s="77">
        <v>2860</v>
      </c>
      <c r="H229" s="77">
        <v>324.94900000000001</v>
      </c>
      <c r="I229" s="53" t="s">
        <v>146</v>
      </c>
      <c r="J229" s="78" t="s">
        <v>105</v>
      </c>
      <c r="K229" s="31" t="s">
        <v>327</v>
      </c>
    </row>
    <row r="230" spans="1:11" s="165" customFormat="1" ht="42" customHeight="1" x14ac:dyDescent="0.25">
      <c r="A230" s="183"/>
      <c r="B230" s="185"/>
      <c r="C230" s="187"/>
      <c r="D230" s="187"/>
      <c r="E230" s="190"/>
      <c r="F230" s="97">
        <v>324.94900000000001</v>
      </c>
      <c r="G230" s="97">
        <v>324.94900000000001</v>
      </c>
      <c r="H230" s="97">
        <v>2860</v>
      </c>
      <c r="I230" s="36" t="s">
        <v>13</v>
      </c>
      <c r="J230" s="146" t="s">
        <v>105</v>
      </c>
      <c r="K230" s="31" t="s">
        <v>327</v>
      </c>
    </row>
    <row r="231" spans="1:11" s="165" customFormat="1" ht="29.25" customHeight="1" x14ac:dyDescent="0.25">
      <c r="A231" s="166">
        <v>57</v>
      </c>
      <c r="B231" s="122" t="s">
        <v>106</v>
      </c>
      <c r="C231" s="187"/>
      <c r="D231" s="187"/>
      <c r="E231" s="190"/>
      <c r="F231" s="97">
        <v>13.125999999999999</v>
      </c>
      <c r="G231" s="97">
        <v>13.125999999999999</v>
      </c>
      <c r="H231" s="97">
        <v>15.433</v>
      </c>
      <c r="I231" s="36" t="s">
        <v>13</v>
      </c>
      <c r="J231" s="146" t="s">
        <v>107</v>
      </c>
      <c r="K231" s="31" t="s">
        <v>327</v>
      </c>
    </row>
    <row r="232" spans="1:11" s="44" customFormat="1" ht="27.75" customHeight="1" x14ac:dyDescent="0.25">
      <c r="A232" s="182">
        <v>58</v>
      </c>
      <c r="B232" s="184" t="s">
        <v>108</v>
      </c>
      <c r="C232" s="187"/>
      <c r="D232" s="187"/>
      <c r="E232" s="190"/>
      <c r="F232" s="97">
        <v>4.8120000000000003</v>
      </c>
      <c r="G232" s="97">
        <v>4.8120000000000003</v>
      </c>
      <c r="H232" s="97">
        <v>5.593</v>
      </c>
      <c r="I232" s="36" t="s">
        <v>161</v>
      </c>
      <c r="J232" s="146" t="s">
        <v>109</v>
      </c>
      <c r="K232" s="31" t="s">
        <v>327</v>
      </c>
    </row>
    <row r="233" spans="1:11" s="44" customFormat="1" ht="27.75" customHeight="1" x14ac:dyDescent="0.25">
      <c r="A233" s="183"/>
      <c r="B233" s="185"/>
      <c r="C233" s="187"/>
      <c r="D233" s="187"/>
      <c r="E233" s="190"/>
      <c r="F233" s="97">
        <v>1.3129999999999999</v>
      </c>
      <c r="G233" s="97">
        <v>1.3129999999999999</v>
      </c>
      <c r="H233" s="97">
        <v>1.3129999999999999</v>
      </c>
      <c r="I233" s="36" t="s">
        <v>146</v>
      </c>
      <c r="J233" s="146" t="s">
        <v>109</v>
      </c>
      <c r="K233" s="31" t="s">
        <v>327</v>
      </c>
    </row>
    <row r="234" spans="1:11" s="44" customFormat="1" ht="27.75" customHeight="1" x14ac:dyDescent="0.25">
      <c r="A234" s="75"/>
      <c r="B234" s="110" t="s">
        <v>301</v>
      </c>
      <c r="C234" s="187"/>
      <c r="D234" s="187"/>
      <c r="E234" s="190"/>
      <c r="F234" s="97"/>
      <c r="G234" s="97"/>
      <c r="H234" s="97">
        <v>35.723999999999997</v>
      </c>
      <c r="I234" s="36" t="s">
        <v>146</v>
      </c>
      <c r="J234" s="146" t="s">
        <v>131</v>
      </c>
      <c r="K234" s="89"/>
    </row>
    <row r="235" spans="1:11" s="44" customFormat="1" ht="30" customHeight="1" x14ac:dyDescent="0.25">
      <c r="A235" s="51"/>
      <c r="B235" s="110" t="s">
        <v>302</v>
      </c>
      <c r="C235" s="188"/>
      <c r="D235" s="188"/>
      <c r="E235" s="191"/>
      <c r="F235" s="77">
        <v>7</v>
      </c>
      <c r="G235" s="77">
        <v>7</v>
      </c>
      <c r="H235" s="77"/>
      <c r="I235" s="53" t="s">
        <v>161</v>
      </c>
      <c r="J235" s="78" t="s">
        <v>111</v>
      </c>
      <c r="K235" s="167"/>
    </row>
    <row r="236" spans="1:11" s="22" customFormat="1" ht="30.75" customHeight="1" x14ac:dyDescent="0.3">
      <c r="A236" s="63"/>
      <c r="B236" s="83" t="s">
        <v>173</v>
      </c>
      <c r="C236" s="84"/>
      <c r="D236" s="84"/>
      <c r="E236" s="63"/>
      <c r="F236" s="64">
        <f>F237+F238+F239+F240+F246+F247+F248+F249</f>
        <v>237.37799999999999</v>
      </c>
      <c r="G236" s="64">
        <f>G237+G238+G239+G240+G246+G247+G248+G249</f>
        <v>237.37799999999999</v>
      </c>
      <c r="H236" s="64">
        <f>H237+H238+H239+H240+H246+H247+H248+H249+H241</f>
        <v>246</v>
      </c>
      <c r="I236" s="63"/>
      <c r="J236" s="63"/>
      <c r="K236" s="31"/>
    </row>
    <row r="237" spans="1:11" s="44" customFormat="1" ht="28.8" customHeight="1" x14ac:dyDescent="0.25">
      <c r="A237" s="124">
        <v>59</v>
      </c>
      <c r="B237" s="107" t="s">
        <v>174</v>
      </c>
      <c r="C237" s="186" t="s">
        <v>12</v>
      </c>
      <c r="D237" s="186" t="s">
        <v>341</v>
      </c>
      <c r="E237" s="189" t="s">
        <v>175</v>
      </c>
      <c r="F237" s="23">
        <v>7.1239999999999997</v>
      </c>
      <c r="G237" s="23">
        <v>7.1239999999999997</v>
      </c>
      <c r="H237" s="23">
        <v>6.9219999999999997</v>
      </c>
      <c r="I237" s="124" t="s">
        <v>161</v>
      </c>
      <c r="J237" s="168" t="s">
        <v>96</v>
      </c>
      <c r="K237" s="31" t="s">
        <v>327</v>
      </c>
    </row>
    <row r="238" spans="1:11" s="44" customFormat="1" ht="16.5" customHeight="1" x14ac:dyDescent="0.25">
      <c r="A238" s="182">
        <v>60</v>
      </c>
      <c r="B238" s="184" t="s">
        <v>176</v>
      </c>
      <c r="C238" s="187"/>
      <c r="D238" s="187"/>
      <c r="E238" s="190"/>
      <c r="F238" s="23">
        <v>10.087</v>
      </c>
      <c r="G238" s="23">
        <v>10.087</v>
      </c>
      <c r="H238" s="23">
        <v>11.611000000000001</v>
      </c>
      <c r="I238" s="75" t="s">
        <v>13</v>
      </c>
      <c r="J238" s="76" t="s">
        <v>93</v>
      </c>
      <c r="K238" s="180" t="s">
        <v>327</v>
      </c>
    </row>
    <row r="239" spans="1:11" s="44" customFormat="1" ht="16.5" customHeight="1" x14ac:dyDescent="0.25">
      <c r="A239" s="192"/>
      <c r="B239" s="199"/>
      <c r="C239" s="187"/>
      <c r="D239" s="187"/>
      <c r="E239" s="190"/>
      <c r="F239" s="23">
        <v>39.828000000000003</v>
      </c>
      <c r="G239" s="23">
        <v>39.828000000000003</v>
      </c>
      <c r="H239" s="23">
        <v>32.567</v>
      </c>
      <c r="I239" s="75" t="s">
        <v>146</v>
      </c>
      <c r="J239" s="76" t="s">
        <v>93</v>
      </c>
      <c r="K239" s="196"/>
    </row>
    <row r="240" spans="1:11" s="44" customFormat="1" ht="16.5" customHeight="1" x14ac:dyDescent="0.25">
      <c r="A240" s="192"/>
      <c r="B240" s="199"/>
      <c r="C240" s="187"/>
      <c r="D240" s="187"/>
      <c r="E240" s="190"/>
      <c r="F240" s="23">
        <v>98.847999999999999</v>
      </c>
      <c r="G240" s="23">
        <v>98.847999999999999</v>
      </c>
      <c r="H240" s="23">
        <v>49.393000000000001</v>
      </c>
      <c r="I240" s="75" t="s">
        <v>161</v>
      </c>
      <c r="J240" s="76" t="s">
        <v>93</v>
      </c>
      <c r="K240" s="196"/>
    </row>
    <row r="241" spans="1:11" s="44" customFormat="1" ht="16.5" customHeight="1" x14ac:dyDescent="0.25">
      <c r="A241" s="192"/>
      <c r="B241" s="185"/>
      <c r="C241" s="187"/>
      <c r="D241" s="187"/>
      <c r="E241" s="190"/>
      <c r="F241" s="23"/>
      <c r="G241" s="23"/>
      <c r="H241" s="23">
        <v>66.358999999999995</v>
      </c>
      <c r="I241" s="75" t="s">
        <v>146</v>
      </c>
      <c r="J241" s="76" t="s">
        <v>93</v>
      </c>
      <c r="K241" s="181"/>
    </row>
    <row r="242" spans="1:11" s="44" customFormat="1" ht="16.5" customHeight="1" x14ac:dyDescent="0.25">
      <c r="A242" s="124"/>
      <c r="B242" s="110" t="s">
        <v>236</v>
      </c>
      <c r="C242" s="187"/>
      <c r="D242" s="187"/>
      <c r="E242" s="190"/>
      <c r="F242" s="169"/>
      <c r="G242" s="169"/>
      <c r="H242" s="169"/>
      <c r="I242" s="98"/>
      <c r="J242" s="99"/>
      <c r="K242" s="89"/>
    </row>
    <row r="243" spans="1:11" s="96" customFormat="1" ht="27" customHeight="1" x14ac:dyDescent="0.25">
      <c r="A243" s="137"/>
      <c r="B243" s="144" t="s">
        <v>237</v>
      </c>
      <c r="C243" s="187"/>
      <c r="D243" s="187"/>
      <c r="E243" s="190"/>
      <c r="F243" s="170">
        <v>16.553999999999998</v>
      </c>
      <c r="G243" s="170">
        <v>16.553999999999998</v>
      </c>
      <c r="H243" s="170">
        <v>10.345000000000001</v>
      </c>
      <c r="I243" s="171" t="s">
        <v>11</v>
      </c>
      <c r="J243" s="172" t="s">
        <v>11</v>
      </c>
      <c r="K243" s="95" t="s">
        <v>327</v>
      </c>
    </row>
    <row r="244" spans="1:11" s="96" customFormat="1" ht="30" customHeight="1" x14ac:dyDescent="0.25">
      <c r="A244" s="137"/>
      <c r="B244" s="144" t="s">
        <v>238</v>
      </c>
      <c r="C244" s="187"/>
      <c r="D244" s="187"/>
      <c r="E244" s="190"/>
      <c r="F244" s="170">
        <v>23.274000000000001</v>
      </c>
      <c r="G244" s="170">
        <v>23.274000000000001</v>
      </c>
      <c r="H244" s="170">
        <v>17.222000000000001</v>
      </c>
      <c r="I244" s="171" t="s">
        <v>11</v>
      </c>
      <c r="J244" s="172" t="s">
        <v>11</v>
      </c>
      <c r="K244" s="95" t="s">
        <v>327</v>
      </c>
    </row>
    <row r="245" spans="1:11" s="96" customFormat="1" ht="30" customHeight="1" x14ac:dyDescent="0.25">
      <c r="A245" s="137"/>
      <c r="B245" s="144" t="s">
        <v>330</v>
      </c>
      <c r="C245" s="187"/>
      <c r="D245" s="187"/>
      <c r="E245" s="190"/>
      <c r="F245" s="170"/>
      <c r="G245" s="170"/>
      <c r="H245" s="170">
        <v>5</v>
      </c>
      <c r="I245" s="171" t="s">
        <v>11</v>
      </c>
      <c r="J245" s="172" t="s">
        <v>11</v>
      </c>
      <c r="K245" s="95" t="s">
        <v>327</v>
      </c>
    </row>
    <row r="246" spans="1:11" s="44" customFormat="1" ht="16.5" customHeight="1" x14ac:dyDescent="0.25">
      <c r="A246" s="182">
        <v>61</v>
      </c>
      <c r="B246" s="202" t="s">
        <v>177</v>
      </c>
      <c r="C246" s="187"/>
      <c r="D246" s="187"/>
      <c r="E246" s="190"/>
      <c r="F246" s="169">
        <v>10.824999999999999</v>
      </c>
      <c r="G246" s="169">
        <v>10.824999999999999</v>
      </c>
      <c r="H246" s="169">
        <v>10.525</v>
      </c>
      <c r="I246" s="98" t="s">
        <v>13</v>
      </c>
      <c r="J246" s="99" t="s">
        <v>101</v>
      </c>
      <c r="K246" s="31" t="s">
        <v>327</v>
      </c>
    </row>
    <row r="247" spans="1:11" s="44" customFormat="1" ht="16.5" customHeight="1" x14ac:dyDescent="0.25">
      <c r="A247" s="192"/>
      <c r="B247" s="202"/>
      <c r="C247" s="187"/>
      <c r="D247" s="187"/>
      <c r="E247" s="190"/>
      <c r="F247" s="169">
        <v>60.691000000000003</v>
      </c>
      <c r="G247" s="169">
        <v>60.691000000000003</v>
      </c>
      <c r="H247" s="169">
        <v>60.374000000000002</v>
      </c>
      <c r="I247" s="98" t="s">
        <v>161</v>
      </c>
      <c r="J247" s="99" t="s">
        <v>101</v>
      </c>
      <c r="K247" s="31" t="s">
        <v>327</v>
      </c>
    </row>
    <row r="248" spans="1:11" s="44" customFormat="1" ht="27" customHeight="1" x14ac:dyDescent="0.25">
      <c r="A248" s="75">
        <v>62</v>
      </c>
      <c r="B248" s="110" t="s">
        <v>178</v>
      </c>
      <c r="C248" s="187"/>
      <c r="D248" s="187"/>
      <c r="E248" s="190"/>
      <c r="F248" s="85">
        <v>1</v>
      </c>
      <c r="G248" s="85">
        <v>1</v>
      </c>
      <c r="H248" s="169">
        <v>1</v>
      </c>
      <c r="I248" s="98" t="s">
        <v>161</v>
      </c>
      <c r="J248" s="99" t="s">
        <v>179</v>
      </c>
      <c r="K248" s="31" t="s">
        <v>327</v>
      </c>
    </row>
    <row r="249" spans="1:11" s="44" customFormat="1" ht="30.75" customHeight="1" x14ac:dyDescent="0.25">
      <c r="A249" s="75">
        <v>63</v>
      </c>
      <c r="B249" s="107" t="s">
        <v>180</v>
      </c>
      <c r="C249" s="188"/>
      <c r="D249" s="188"/>
      <c r="E249" s="191"/>
      <c r="F249" s="169">
        <v>8.9749999999999996</v>
      </c>
      <c r="G249" s="169">
        <v>8.9749999999999996</v>
      </c>
      <c r="H249" s="169">
        <v>7.2489999999999997</v>
      </c>
      <c r="I249" s="98" t="s">
        <v>161</v>
      </c>
      <c r="J249" s="99" t="s">
        <v>142</v>
      </c>
      <c r="K249" s="31" t="s">
        <v>327</v>
      </c>
    </row>
    <row r="250" spans="1:11" s="22" customFormat="1" ht="36.75" customHeight="1" x14ac:dyDescent="0.3">
      <c r="A250" s="63"/>
      <c r="B250" s="61" t="s">
        <v>136</v>
      </c>
      <c r="C250" s="84"/>
      <c r="D250" s="84"/>
      <c r="E250" s="63"/>
      <c r="F250" s="64">
        <f>F251+F255+F256+F257</f>
        <v>141.791</v>
      </c>
      <c r="G250" s="64">
        <f t="shared" ref="G250" si="30">G251+G255+G256+G257</f>
        <v>141.791</v>
      </c>
      <c r="H250" s="64">
        <f>H251+H255+H256+H257+H252+H253+H254+H258</f>
        <v>173.70600000000002</v>
      </c>
      <c r="I250" s="63"/>
      <c r="J250" s="63"/>
      <c r="K250" s="31"/>
    </row>
    <row r="251" spans="1:11" s="44" customFormat="1" ht="21.6" customHeight="1" x14ac:dyDescent="0.25">
      <c r="A251" s="182">
        <v>64</v>
      </c>
      <c r="B251" s="193" t="s">
        <v>137</v>
      </c>
      <c r="C251" s="186" t="s">
        <v>92</v>
      </c>
      <c r="D251" s="186" t="s">
        <v>341</v>
      </c>
      <c r="E251" s="189" t="s">
        <v>138</v>
      </c>
      <c r="F251" s="77">
        <v>132.131</v>
      </c>
      <c r="G251" s="77">
        <v>132.131</v>
      </c>
      <c r="H251" s="77">
        <v>109.464</v>
      </c>
      <c r="I251" s="53" t="s">
        <v>161</v>
      </c>
      <c r="J251" s="78" t="s">
        <v>96</v>
      </c>
      <c r="K251" s="180" t="s">
        <v>327</v>
      </c>
    </row>
    <row r="252" spans="1:11" s="44" customFormat="1" ht="16.2" customHeight="1" x14ac:dyDescent="0.25">
      <c r="A252" s="192"/>
      <c r="B252" s="194"/>
      <c r="C252" s="187"/>
      <c r="D252" s="187"/>
      <c r="E252" s="190"/>
      <c r="F252" s="97"/>
      <c r="G252" s="97"/>
      <c r="H252" s="97">
        <v>13.464</v>
      </c>
      <c r="I252" s="36" t="s">
        <v>146</v>
      </c>
      <c r="J252" s="146" t="s">
        <v>96</v>
      </c>
      <c r="K252" s="196"/>
    </row>
    <row r="253" spans="1:11" s="44" customFormat="1" ht="16.2" customHeight="1" x14ac:dyDescent="0.25">
      <c r="A253" s="183"/>
      <c r="B253" s="195"/>
      <c r="C253" s="187"/>
      <c r="D253" s="187"/>
      <c r="E253" s="190"/>
      <c r="F253" s="97"/>
      <c r="G253" s="97"/>
      <c r="H253" s="97">
        <v>38.595999999999997</v>
      </c>
      <c r="I253" s="36" t="s">
        <v>13</v>
      </c>
      <c r="J253" s="146" t="s">
        <v>96</v>
      </c>
      <c r="K253" s="181"/>
    </row>
    <row r="254" spans="1:11" s="44" customFormat="1" ht="29.25" customHeight="1" x14ac:dyDescent="0.25">
      <c r="A254" s="75">
        <v>65</v>
      </c>
      <c r="B254" s="173" t="s">
        <v>303</v>
      </c>
      <c r="C254" s="187"/>
      <c r="D254" s="187"/>
      <c r="E254" s="190"/>
      <c r="F254" s="97"/>
      <c r="G254" s="97"/>
      <c r="H254" s="97">
        <v>1.9590000000000001</v>
      </c>
      <c r="I254" s="36" t="s">
        <v>161</v>
      </c>
      <c r="J254" s="146" t="s">
        <v>93</v>
      </c>
      <c r="K254" s="31" t="s">
        <v>327</v>
      </c>
    </row>
    <row r="255" spans="1:11" s="44" customFormat="1" ht="27.75" customHeight="1" x14ac:dyDescent="0.25">
      <c r="A255" s="75">
        <v>66</v>
      </c>
      <c r="B255" s="130" t="s">
        <v>139</v>
      </c>
      <c r="C255" s="187"/>
      <c r="D255" s="187"/>
      <c r="E255" s="190"/>
      <c r="F255" s="97">
        <v>4.47</v>
      </c>
      <c r="G255" s="97">
        <v>4.47</v>
      </c>
      <c r="H255" s="97">
        <v>4.6369999999999996</v>
      </c>
      <c r="I255" s="36" t="s">
        <v>161</v>
      </c>
      <c r="J255" s="146" t="s">
        <v>103</v>
      </c>
      <c r="K255" s="31" t="s">
        <v>327</v>
      </c>
    </row>
    <row r="256" spans="1:11" s="44" customFormat="1" ht="28.5" customHeight="1" x14ac:dyDescent="0.25">
      <c r="A256" s="51">
        <v>67</v>
      </c>
      <c r="B256" s="130" t="s">
        <v>140</v>
      </c>
      <c r="C256" s="187"/>
      <c r="D256" s="187"/>
      <c r="E256" s="190"/>
      <c r="F256" s="77">
        <v>5</v>
      </c>
      <c r="G256" s="77">
        <v>5</v>
      </c>
      <c r="H256" s="77">
        <v>3.996</v>
      </c>
      <c r="I256" s="53" t="s">
        <v>161</v>
      </c>
      <c r="J256" s="78" t="s">
        <v>101</v>
      </c>
      <c r="K256" s="31" t="s">
        <v>327</v>
      </c>
    </row>
    <row r="257" spans="1:11" s="44" customFormat="1" ht="60" customHeight="1" x14ac:dyDescent="0.25">
      <c r="A257" s="174">
        <v>68</v>
      </c>
      <c r="B257" s="110" t="s">
        <v>141</v>
      </c>
      <c r="C257" s="187"/>
      <c r="D257" s="187"/>
      <c r="E257" s="190"/>
      <c r="F257" s="77">
        <v>0.19</v>
      </c>
      <c r="G257" s="77">
        <v>0.19</v>
      </c>
      <c r="H257" s="77">
        <v>0.19</v>
      </c>
      <c r="I257" s="53" t="s">
        <v>161</v>
      </c>
      <c r="J257" s="78" t="s">
        <v>142</v>
      </c>
      <c r="K257" s="31" t="s">
        <v>327</v>
      </c>
    </row>
    <row r="258" spans="1:11" s="44" customFormat="1" ht="27" customHeight="1" x14ac:dyDescent="0.25">
      <c r="A258" s="119">
        <v>69</v>
      </c>
      <c r="B258" s="110" t="s">
        <v>304</v>
      </c>
      <c r="C258" s="188"/>
      <c r="D258" s="188"/>
      <c r="E258" s="191"/>
      <c r="F258" s="97"/>
      <c r="G258" s="97"/>
      <c r="H258" s="97">
        <v>1.4</v>
      </c>
      <c r="I258" s="36" t="s">
        <v>161</v>
      </c>
      <c r="J258" s="146" t="s">
        <v>297</v>
      </c>
      <c r="K258" s="31" t="s">
        <v>327</v>
      </c>
    </row>
    <row r="259" spans="1:11" s="22" customFormat="1" ht="32.25" customHeight="1" x14ac:dyDescent="0.3">
      <c r="A259" s="60"/>
      <c r="B259" s="61" t="s">
        <v>143</v>
      </c>
      <c r="C259" s="62"/>
      <c r="D259" s="62"/>
      <c r="E259" s="60"/>
      <c r="F259" s="73">
        <f>F260+F261+F262+F263+F264+F265+F269+F270+F271+F272+F274+F275+F276+F277+F278+F279+F280+F281+F283+F284</f>
        <v>271.44499999999999</v>
      </c>
      <c r="G259" s="73">
        <f t="shared" ref="G259" si="31">G260+G261+G262+G263+G264+G265+G269+G270+G271+G272+G274+G275+G276+G277+G278+G279+G280+G281+G283+G284</f>
        <v>271.44499999999999</v>
      </c>
      <c r="H259" s="73">
        <f>H260+H261+H262+H263+H264+H265+H269+H270+H271+H272+H274+H275+H276+H277+H278+H279+H280+H281+H283+H284+H266+H267+H268+H273+H282</f>
        <v>291.68699999999995</v>
      </c>
      <c r="I259" s="60"/>
      <c r="J259" s="60"/>
      <c r="K259" s="31"/>
    </row>
    <row r="260" spans="1:11" s="44" customFormat="1" ht="18" customHeight="1" x14ac:dyDescent="0.25">
      <c r="A260" s="182">
        <v>70</v>
      </c>
      <c r="B260" s="193" t="s">
        <v>144</v>
      </c>
      <c r="C260" s="186" t="s">
        <v>12</v>
      </c>
      <c r="D260" s="186" t="s">
        <v>341</v>
      </c>
      <c r="E260" s="189" t="s">
        <v>145</v>
      </c>
      <c r="F260" s="97">
        <v>10</v>
      </c>
      <c r="G260" s="97">
        <v>10</v>
      </c>
      <c r="H260" s="97">
        <v>16.753</v>
      </c>
      <c r="I260" s="36" t="s">
        <v>13</v>
      </c>
      <c r="J260" s="146" t="s">
        <v>142</v>
      </c>
      <c r="K260" s="180" t="s">
        <v>327</v>
      </c>
    </row>
    <row r="261" spans="1:11" s="44" customFormat="1" ht="14.4" customHeight="1" x14ac:dyDescent="0.25">
      <c r="A261" s="192"/>
      <c r="B261" s="194"/>
      <c r="C261" s="187"/>
      <c r="D261" s="187"/>
      <c r="E261" s="190"/>
      <c r="F261" s="97">
        <v>4.9589999999999996</v>
      </c>
      <c r="G261" s="97">
        <v>4.9589999999999996</v>
      </c>
      <c r="H261" s="97">
        <v>7.484</v>
      </c>
      <c r="I261" s="36" t="s">
        <v>146</v>
      </c>
      <c r="J261" s="146" t="s">
        <v>142</v>
      </c>
      <c r="K261" s="196"/>
    </row>
    <row r="262" spans="1:11" s="44" customFormat="1" ht="12.6" customHeight="1" x14ac:dyDescent="0.25">
      <c r="A262" s="183"/>
      <c r="B262" s="195"/>
      <c r="C262" s="187"/>
      <c r="D262" s="187"/>
      <c r="E262" s="190"/>
      <c r="F262" s="97">
        <v>20</v>
      </c>
      <c r="G262" s="97">
        <v>20</v>
      </c>
      <c r="H262" s="97">
        <v>23.9</v>
      </c>
      <c r="I262" s="36" t="s">
        <v>161</v>
      </c>
      <c r="J262" s="146" t="s">
        <v>142</v>
      </c>
      <c r="K262" s="181"/>
    </row>
    <row r="263" spans="1:11" s="44" customFormat="1" ht="31.5" customHeight="1" x14ac:dyDescent="0.25">
      <c r="A263" s="75">
        <v>71</v>
      </c>
      <c r="B263" s="130" t="s">
        <v>147</v>
      </c>
      <c r="C263" s="187"/>
      <c r="D263" s="187"/>
      <c r="E263" s="190"/>
      <c r="F263" s="97">
        <v>0.80300000000000005</v>
      </c>
      <c r="G263" s="97">
        <v>0.80300000000000005</v>
      </c>
      <c r="H263" s="97">
        <v>0.68</v>
      </c>
      <c r="I263" s="36" t="s">
        <v>161</v>
      </c>
      <c r="J263" s="146" t="s">
        <v>94</v>
      </c>
      <c r="K263" s="31" t="s">
        <v>327</v>
      </c>
    </row>
    <row r="264" spans="1:11" s="44" customFormat="1" ht="31.5" customHeight="1" x14ac:dyDescent="0.25">
      <c r="A264" s="75">
        <v>72</v>
      </c>
      <c r="B264" s="130" t="s">
        <v>148</v>
      </c>
      <c r="C264" s="187"/>
      <c r="D264" s="187"/>
      <c r="E264" s="190"/>
      <c r="F264" s="97">
        <v>0.4</v>
      </c>
      <c r="G264" s="97">
        <v>0.4</v>
      </c>
      <c r="H264" s="97">
        <v>0.4</v>
      </c>
      <c r="I264" s="36" t="s">
        <v>161</v>
      </c>
      <c r="J264" s="146" t="s">
        <v>129</v>
      </c>
      <c r="K264" s="31" t="s">
        <v>327</v>
      </c>
    </row>
    <row r="265" spans="1:11" s="44" customFormat="1" ht="19.2" customHeight="1" x14ac:dyDescent="0.25">
      <c r="A265" s="182">
        <v>73</v>
      </c>
      <c r="B265" s="184" t="s">
        <v>149</v>
      </c>
      <c r="C265" s="187"/>
      <c r="D265" s="187"/>
      <c r="E265" s="190"/>
      <c r="F265" s="97">
        <v>13.507999999999999</v>
      </c>
      <c r="G265" s="97">
        <v>13.507999999999999</v>
      </c>
      <c r="H265" s="97">
        <v>6.3479999999999999</v>
      </c>
      <c r="I265" s="36" t="s">
        <v>161</v>
      </c>
      <c r="J265" s="146" t="s">
        <v>150</v>
      </c>
      <c r="K265" s="180" t="s">
        <v>327</v>
      </c>
    </row>
    <row r="266" spans="1:11" s="44" customFormat="1" ht="19.2" customHeight="1" x14ac:dyDescent="0.25">
      <c r="A266" s="192"/>
      <c r="B266" s="199"/>
      <c r="C266" s="187"/>
      <c r="D266" s="187"/>
      <c r="E266" s="190"/>
      <c r="F266" s="97"/>
      <c r="G266" s="97"/>
      <c r="H266" s="97">
        <v>16.619</v>
      </c>
      <c r="I266" s="36" t="s">
        <v>13</v>
      </c>
      <c r="J266" s="146" t="s">
        <v>150</v>
      </c>
      <c r="K266" s="196"/>
    </row>
    <row r="267" spans="1:11" s="44" customFormat="1" ht="19.2" customHeight="1" x14ac:dyDescent="0.25">
      <c r="A267" s="192"/>
      <c r="B267" s="199"/>
      <c r="C267" s="187"/>
      <c r="D267" s="187"/>
      <c r="E267" s="190"/>
      <c r="F267" s="97"/>
      <c r="G267" s="97"/>
      <c r="H267" s="97">
        <v>8.5890000000000004</v>
      </c>
      <c r="I267" s="36" t="s">
        <v>146</v>
      </c>
      <c r="J267" s="146" t="s">
        <v>150</v>
      </c>
      <c r="K267" s="196"/>
    </row>
    <row r="268" spans="1:11" s="44" customFormat="1" ht="19.2" customHeight="1" x14ac:dyDescent="0.25">
      <c r="A268" s="183"/>
      <c r="B268" s="185"/>
      <c r="C268" s="187"/>
      <c r="D268" s="187"/>
      <c r="E268" s="190"/>
      <c r="F268" s="97"/>
      <c r="G268" s="97"/>
      <c r="H268" s="97">
        <v>10.318</v>
      </c>
      <c r="I268" s="36" t="s">
        <v>146</v>
      </c>
      <c r="J268" s="146" t="s">
        <v>150</v>
      </c>
      <c r="K268" s="181"/>
    </row>
    <row r="269" spans="1:11" s="44" customFormat="1" ht="42" customHeight="1" x14ac:dyDescent="0.25">
      <c r="A269" s="75">
        <v>74</v>
      </c>
      <c r="B269" s="130" t="s">
        <v>151</v>
      </c>
      <c r="C269" s="187"/>
      <c r="D269" s="187"/>
      <c r="E269" s="190"/>
      <c r="F269" s="97">
        <v>12.456</v>
      </c>
      <c r="G269" s="97">
        <v>12.456</v>
      </c>
      <c r="H269" s="97">
        <v>12.454000000000001</v>
      </c>
      <c r="I269" s="36" t="s">
        <v>13</v>
      </c>
      <c r="J269" s="146" t="s">
        <v>117</v>
      </c>
      <c r="K269" s="31" t="s">
        <v>327</v>
      </c>
    </row>
    <row r="270" spans="1:11" s="44" customFormat="1" ht="17.25" customHeight="1" x14ac:dyDescent="0.25">
      <c r="A270" s="182">
        <v>75</v>
      </c>
      <c r="B270" s="184" t="s">
        <v>152</v>
      </c>
      <c r="C270" s="187"/>
      <c r="D270" s="187"/>
      <c r="E270" s="190"/>
      <c r="F270" s="175">
        <v>4.7279999999999998</v>
      </c>
      <c r="G270" s="175">
        <v>4.7279999999999998</v>
      </c>
      <c r="H270" s="175">
        <v>2.6539999999999999</v>
      </c>
      <c r="I270" s="98" t="s">
        <v>13</v>
      </c>
      <c r="J270" s="99" t="s">
        <v>102</v>
      </c>
      <c r="K270" s="180" t="s">
        <v>327</v>
      </c>
    </row>
    <row r="271" spans="1:11" s="44" customFormat="1" ht="16.5" customHeight="1" x14ac:dyDescent="0.25">
      <c r="A271" s="183"/>
      <c r="B271" s="185"/>
      <c r="C271" s="187"/>
      <c r="D271" s="187"/>
      <c r="E271" s="190"/>
      <c r="F271" s="175">
        <v>7.48</v>
      </c>
      <c r="G271" s="175">
        <v>7.48</v>
      </c>
      <c r="H271" s="175">
        <v>5.48</v>
      </c>
      <c r="I271" s="98" t="s">
        <v>146</v>
      </c>
      <c r="J271" s="99" t="s">
        <v>102</v>
      </c>
      <c r="K271" s="181"/>
    </row>
    <row r="272" spans="1:11" s="44" customFormat="1" ht="18.600000000000001" customHeight="1" x14ac:dyDescent="0.25">
      <c r="A272" s="182">
        <v>76</v>
      </c>
      <c r="B272" s="184" t="s">
        <v>153</v>
      </c>
      <c r="C272" s="187"/>
      <c r="D272" s="187"/>
      <c r="E272" s="190"/>
      <c r="F272" s="97">
        <v>25.2</v>
      </c>
      <c r="G272" s="97">
        <v>25.2</v>
      </c>
      <c r="H272" s="97">
        <v>25.059000000000001</v>
      </c>
      <c r="I272" s="36" t="s">
        <v>161</v>
      </c>
      <c r="J272" s="146" t="s">
        <v>96</v>
      </c>
      <c r="K272" s="180" t="s">
        <v>327</v>
      </c>
    </row>
    <row r="273" spans="1:11" s="44" customFormat="1" ht="22.2" customHeight="1" x14ac:dyDescent="0.25">
      <c r="A273" s="183"/>
      <c r="B273" s="185"/>
      <c r="C273" s="187"/>
      <c r="D273" s="187"/>
      <c r="E273" s="190"/>
      <c r="F273" s="97"/>
      <c r="G273" s="97"/>
      <c r="H273" s="97">
        <v>4.0629999999999997</v>
      </c>
      <c r="I273" s="36" t="s">
        <v>146</v>
      </c>
      <c r="J273" s="146" t="s">
        <v>96</v>
      </c>
      <c r="K273" s="181"/>
    </row>
    <row r="274" spans="1:11" s="44" customFormat="1" ht="16.5" customHeight="1" x14ac:dyDescent="0.25">
      <c r="A274" s="182">
        <v>77</v>
      </c>
      <c r="B274" s="184" t="s">
        <v>154</v>
      </c>
      <c r="C274" s="187"/>
      <c r="D274" s="187"/>
      <c r="E274" s="190"/>
      <c r="F274" s="97">
        <v>46.609000000000002</v>
      </c>
      <c r="G274" s="97">
        <v>46.609000000000002</v>
      </c>
      <c r="H274" s="97">
        <v>43.584000000000003</v>
      </c>
      <c r="I274" s="36" t="s">
        <v>13</v>
      </c>
      <c r="J274" s="146" t="s">
        <v>155</v>
      </c>
      <c r="K274" s="180" t="s">
        <v>327</v>
      </c>
    </row>
    <row r="275" spans="1:11" s="44" customFormat="1" ht="16.5" customHeight="1" x14ac:dyDescent="0.25">
      <c r="A275" s="192"/>
      <c r="B275" s="199"/>
      <c r="C275" s="187"/>
      <c r="D275" s="187"/>
      <c r="E275" s="190"/>
      <c r="F275" s="97">
        <v>13.837999999999999</v>
      </c>
      <c r="G275" s="97">
        <v>13.837999999999999</v>
      </c>
      <c r="H275" s="97">
        <v>13.837999999999999</v>
      </c>
      <c r="I275" s="36" t="s">
        <v>161</v>
      </c>
      <c r="J275" s="146" t="s">
        <v>155</v>
      </c>
      <c r="K275" s="196"/>
    </row>
    <row r="276" spans="1:11" s="44" customFormat="1" ht="16.5" customHeight="1" x14ac:dyDescent="0.25">
      <c r="A276" s="183"/>
      <c r="B276" s="185"/>
      <c r="C276" s="187"/>
      <c r="D276" s="187"/>
      <c r="E276" s="190"/>
      <c r="F276" s="97">
        <v>9.9600000000000009</v>
      </c>
      <c r="G276" s="97">
        <v>9.9600000000000009</v>
      </c>
      <c r="H276" s="97">
        <v>9.2780000000000005</v>
      </c>
      <c r="I276" s="36" t="s">
        <v>146</v>
      </c>
      <c r="J276" s="146" t="s">
        <v>155</v>
      </c>
      <c r="K276" s="181"/>
    </row>
    <row r="277" spans="1:11" s="44" customFormat="1" ht="16.5" customHeight="1" x14ac:dyDescent="0.25">
      <c r="A277" s="182">
        <v>78</v>
      </c>
      <c r="B277" s="184" t="s">
        <v>156</v>
      </c>
      <c r="C277" s="187"/>
      <c r="D277" s="187"/>
      <c r="E277" s="190"/>
      <c r="F277" s="175">
        <v>41.133000000000003</v>
      </c>
      <c r="G277" s="175">
        <v>41.133000000000003</v>
      </c>
      <c r="H277" s="175">
        <v>22.561</v>
      </c>
      <c r="I277" s="98" t="s">
        <v>13</v>
      </c>
      <c r="J277" s="99" t="s">
        <v>103</v>
      </c>
      <c r="K277" s="180" t="s">
        <v>327</v>
      </c>
    </row>
    <row r="278" spans="1:11" s="44" customFormat="1" ht="16.5" customHeight="1" x14ac:dyDescent="0.25">
      <c r="A278" s="192"/>
      <c r="B278" s="185"/>
      <c r="C278" s="187"/>
      <c r="D278" s="187"/>
      <c r="E278" s="190"/>
      <c r="F278" s="175">
        <v>6.7119999999999997</v>
      </c>
      <c r="G278" s="175">
        <v>6.7119999999999997</v>
      </c>
      <c r="H278" s="175">
        <v>4.0540000000000003</v>
      </c>
      <c r="I278" s="98" t="s">
        <v>161</v>
      </c>
      <c r="J278" s="99" t="s">
        <v>103</v>
      </c>
      <c r="K278" s="181"/>
    </row>
    <row r="279" spans="1:11" s="44" customFormat="1" ht="16.5" customHeight="1" x14ac:dyDescent="0.25">
      <c r="A279" s="75">
        <v>79</v>
      </c>
      <c r="B279" s="130" t="s">
        <v>157</v>
      </c>
      <c r="C279" s="187"/>
      <c r="D279" s="187"/>
      <c r="E279" s="190"/>
      <c r="F279" s="175">
        <v>0.6</v>
      </c>
      <c r="G279" s="175">
        <v>0.6</v>
      </c>
      <c r="H279" s="175">
        <v>0.16700000000000001</v>
      </c>
      <c r="I279" s="98" t="s">
        <v>161</v>
      </c>
      <c r="J279" s="99" t="s">
        <v>101</v>
      </c>
      <c r="K279" s="31" t="s">
        <v>327</v>
      </c>
    </row>
    <row r="280" spans="1:11" s="44" customFormat="1" ht="16.5" customHeight="1" x14ac:dyDescent="0.25">
      <c r="A280" s="182">
        <v>80</v>
      </c>
      <c r="B280" s="184" t="s">
        <v>158</v>
      </c>
      <c r="C280" s="187"/>
      <c r="D280" s="187"/>
      <c r="E280" s="190"/>
      <c r="F280" s="175">
        <v>13.65</v>
      </c>
      <c r="G280" s="175">
        <v>13.65</v>
      </c>
      <c r="H280" s="175">
        <v>13.65</v>
      </c>
      <c r="I280" s="98" t="s">
        <v>146</v>
      </c>
      <c r="J280" s="99" t="s">
        <v>120</v>
      </c>
      <c r="K280" s="180" t="s">
        <v>327</v>
      </c>
    </row>
    <row r="281" spans="1:11" s="44" customFormat="1" ht="16.5" customHeight="1" x14ac:dyDescent="0.25">
      <c r="A281" s="192"/>
      <c r="B281" s="199"/>
      <c r="C281" s="187"/>
      <c r="D281" s="187"/>
      <c r="E281" s="190"/>
      <c r="F281" s="175">
        <v>18.457000000000001</v>
      </c>
      <c r="G281" s="175">
        <v>18.457000000000001</v>
      </c>
      <c r="H281" s="175">
        <v>17.463999999999999</v>
      </c>
      <c r="I281" s="98" t="s">
        <v>161</v>
      </c>
      <c r="J281" s="99" t="s">
        <v>120</v>
      </c>
      <c r="K281" s="196"/>
    </row>
    <row r="282" spans="1:11" s="44" customFormat="1" ht="16.5" customHeight="1" x14ac:dyDescent="0.25">
      <c r="A282" s="183"/>
      <c r="B282" s="185"/>
      <c r="C282" s="187"/>
      <c r="D282" s="187"/>
      <c r="E282" s="190"/>
      <c r="F282" s="175"/>
      <c r="G282" s="175"/>
      <c r="H282" s="175">
        <v>5.9</v>
      </c>
      <c r="I282" s="98" t="s">
        <v>281</v>
      </c>
      <c r="J282" s="99" t="s">
        <v>120</v>
      </c>
      <c r="K282" s="181"/>
    </row>
    <row r="283" spans="1:11" s="44" customFormat="1" ht="16.5" customHeight="1" x14ac:dyDescent="0.25">
      <c r="A283" s="75">
        <v>81</v>
      </c>
      <c r="B283" s="130" t="s">
        <v>159</v>
      </c>
      <c r="C283" s="187"/>
      <c r="D283" s="187"/>
      <c r="E283" s="190"/>
      <c r="F283" s="175">
        <v>0.56200000000000006</v>
      </c>
      <c r="G283" s="175">
        <v>0.56200000000000006</v>
      </c>
      <c r="H283" s="175"/>
      <c r="I283" s="98" t="s">
        <v>161</v>
      </c>
      <c r="J283" s="99" t="s">
        <v>98</v>
      </c>
      <c r="K283" s="31" t="s">
        <v>327</v>
      </c>
    </row>
    <row r="284" spans="1:11" s="44" customFormat="1" ht="54.75" customHeight="1" x14ac:dyDescent="0.25">
      <c r="A284" s="75">
        <v>82</v>
      </c>
      <c r="B284" s="130" t="s">
        <v>162</v>
      </c>
      <c r="C284" s="187"/>
      <c r="D284" s="187"/>
      <c r="E284" s="190"/>
      <c r="F284" s="97">
        <v>20.39</v>
      </c>
      <c r="G284" s="97">
        <v>20.39</v>
      </c>
      <c r="H284" s="97">
        <v>20.39</v>
      </c>
      <c r="I284" s="36" t="s">
        <v>161</v>
      </c>
      <c r="J284" s="146" t="s">
        <v>163</v>
      </c>
      <c r="K284" s="31" t="s">
        <v>327</v>
      </c>
    </row>
    <row r="285" spans="1:11" s="44" customFormat="1" ht="18.600000000000001" customHeight="1" x14ac:dyDescent="0.25">
      <c r="A285" s="182"/>
      <c r="B285" s="184" t="s">
        <v>160</v>
      </c>
      <c r="C285" s="187"/>
      <c r="D285" s="187"/>
      <c r="E285" s="190"/>
      <c r="F285" s="77">
        <v>6.6710000000000003</v>
      </c>
      <c r="G285" s="77">
        <v>6.6710000000000003</v>
      </c>
      <c r="H285" s="77">
        <v>6.6710000000000003</v>
      </c>
      <c r="I285" s="85" t="s">
        <v>13</v>
      </c>
      <c r="J285" s="86" t="s">
        <v>131</v>
      </c>
      <c r="K285" s="197"/>
    </row>
    <row r="286" spans="1:11" s="44" customFormat="1" ht="17.399999999999999" customHeight="1" x14ac:dyDescent="0.25">
      <c r="A286" s="183"/>
      <c r="B286" s="185"/>
      <c r="C286" s="188"/>
      <c r="D286" s="188"/>
      <c r="E286" s="191"/>
      <c r="F286" s="97"/>
      <c r="G286" s="97"/>
      <c r="H286" s="97">
        <v>11.497999999999999</v>
      </c>
      <c r="I286" s="98" t="s">
        <v>281</v>
      </c>
      <c r="J286" s="99" t="s">
        <v>131</v>
      </c>
      <c r="K286" s="198"/>
    </row>
    <row r="287" spans="1:11" s="22" customFormat="1" ht="30.75" customHeight="1" x14ac:dyDescent="0.3">
      <c r="A287" s="60"/>
      <c r="B287" s="61" t="s">
        <v>183</v>
      </c>
      <c r="C287" s="62"/>
      <c r="D287" s="62"/>
      <c r="E287" s="60"/>
      <c r="F287" s="73">
        <f>F288+F289+F291</f>
        <v>35.241</v>
      </c>
      <c r="G287" s="73">
        <f t="shared" ref="G287" si="32">G288+G289+G291</f>
        <v>35.241</v>
      </c>
      <c r="H287" s="73">
        <f>H288+H289+H291+H290</f>
        <v>37.888000000000005</v>
      </c>
      <c r="I287" s="60"/>
      <c r="J287" s="60"/>
      <c r="K287" s="31"/>
    </row>
    <row r="288" spans="1:11" s="44" customFormat="1" ht="27" customHeight="1" x14ac:dyDescent="0.25">
      <c r="A288" s="75">
        <v>83</v>
      </c>
      <c r="B288" s="130" t="s">
        <v>184</v>
      </c>
      <c r="C288" s="186" t="s">
        <v>92</v>
      </c>
      <c r="D288" s="186" t="s">
        <v>341</v>
      </c>
      <c r="E288" s="189" t="s">
        <v>185</v>
      </c>
      <c r="F288" s="97">
        <v>8.19</v>
      </c>
      <c r="G288" s="97">
        <v>8.19</v>
      </c>
      <c r="H288" s="97">
        <v>7.3650000000000002</v>
      </c>
      <c r="I288" s="36" t="s">
        <v>161</v>
      </c>
      <c r="J288" s="146" t="s">
        <v>155</v>
      </c>
      <c r="K288" s="31" t="s">
        <v>327</v>
      </c>
    </row>
    <row r="289" spans="1:11" s="44" customFormat="1" ht="30" customHeight="1" x14ac:dyDescent="0.25">
      <c r="A289" s="182">
        <v>84</v>
      </c>
      <c r="B289" s="184" t="s">
        <v>186</v>
      </c>
      <c r="C289" s="187"/>
      <c r="D289" s="187"/>
      <c r="E289" s="190"/>
      <c r="F289" s="77">
        <v>12.439</v>
      </c>
      <c r="G289" s="77">
        <v>12.439</v>
      </c>
      <c r="H289" s="77">
        <v>1.9139999999999999</v>
      </c>
      <c r="I289" s="53" t="s">
        <v>161</v>
      </c>
      <c r="J289" s="78" t="s">
        <v>96</v>
      </c>
      <c r="K289" s="180" t="s">
        <v>327</v>
      </c>
    </row>
    <row r="290" spans="1:11" s="44" customFormat="1" ht="28.2" customHeight="1" x14ac:dyDescent="0.25">
      <c r="A290" s="183"/>
      <c r="B290" s="185"/>
      <c r="C290" s="187"/>
      <c r="D290" s="187"/>
      <c r="E290" s="190"/>
      <c r="F290" s="97"/>
      <c r="G290" s="97"/>
      <c r="H290" s="97">
        <v>12.439</v>
      </c>
      <c r="I290" s="36" t="s">
        <v>146</v>
      </c>
      <c r="J290" s="146" t="s">
        <v>96</v>
      </c>
      <c r="K290" s="181"/>
    </row>
    <row r="291" spans="1:11" s="44" customFormat="1" ht="28.8" customHeight="1" x14ac:dyDescent="0.25">
      <c r="A291" s="75">
        <v>85</v>
      </c>
      <c r="B291" s="173" t="s">
        <v>187</v>
      </c>
      <c r="C291" s="188"/>
      <c r="D291" s="188"/>
      <c r="E291" s="191"/>
      <c r="F291" s="97">
        <v>14.612</v>
      </c>
      <c r="G291" s="97">
        <v>14.612</v>
      </c>
      <c r="H291" s="97">
        <v>16.170000000000002</v>
      </c>
      <c r="I291" s="36" t="s">
        <v>161</v>
      </c>
      <c r="J291" s="146" t="s">
        <v>93</v>
      </c>
      <c r="K291" s="31" t="s">
        <v>327</v>
      </c>
    </row>
    <row r="292" spans="1:11" s="22" customFormat="1" ht="30.75" customHeight="1" x14ac:dyDescent="0.3">
      <c r="A292" s="60"/>
      <c r="B292" s="61" t="s">
        <v>188</v>
      </c>
      <c r="C292" s="62"/>
      <c r="D292" s="62"/>
      <c r="E292" s="60"/>
      <c r="F292" s="64">
        <f>F293+F295+F296</f>
        <v>7.7469999999999999</v>
      </c>
      <c r="G292" s="64">
        <f t="shared" ref="G292" si="33">G293+G295+G296</f>
        <v>7.7469999999999999</v>
      </c>
      <c r="H292" s="64">
        <f>H293+H295+H296+H294</f>
        <v>12.999000000000001</v>
      </c>
      <c r="I292" s="63"/>
      <c r="J292" s="63"/>
      <c r="K292" s="31"/>
    </row>
    <row r="293" spans="1:11" s="44" customFormat="1" ht="20.399999999999999" customHeight="1" x14ac:dyDescent="0.25">
      <c r="A293" s="182">
        <v>86</v>
      </c>
      <c r="B293" s="184" t="s">
        <v>189</v>
      </c>
      <c r="C293" s="186" t="s">
        <v>12</v>
      </c>
      <c r="D293" s="186" t="s">
        <v>341</v>
      </c>
      <c r="E293" s="189" t="s">
        <v>6</v>
      </c>
      <c r="F293" s="77">
        <v>6.2889999999999997</v>
      </c>
      <c r="G293" s="77">
        <v>6.2889999999999997</v>
      </c>
      <c r="H293" s="77">
        <v>6.3879999999999999</v>
      </c>
      <c r="I293" s="53" t="s">
        <v>161</v>
      </c>
      <c r="J293" s="78" t="s">
        <v>96</v>
      </c>
      <c r="K293" s="180" t="s">
        <v>327</v>
      </c>
    </row>
    <row r="294" spans="1:11" s="44" customFormat="1" ht="15.6" customHeight="1" x14ac:dyDescent="0.25">
      <c r="A294" s="183"/>
      <c r="B294" s="185"/>
      <c r="C294" s="187"/>
      <c r="D294" s="187"/>
      <c r="E294" s="190"/>
      <c r="F294" s="77"/>
      <c r="G294" s="77"/>
      <c r="H294" s="77">
        <v>2.266</v>
      </c>
      <c r="I294" s="53" t="s">
        <v>146</v>
      </c>
      <c r="J294" s="78" t="s">
        <v>96</v>
      </c>
      <c r="K294" s="181"/>
    </row>
    <row r="295" spans="1:11" s="177" customFormat="1" ht="30.75" customHeight="1" x14ac:dyDescent="0.25">
      <c r="A295" s="51">
        <v>87</v>
      </c>
      <c r="B295" s="110" t="s">
        <v>190</v>
      </c>
      <c r="C295" s="187"/>
      <c r="D295" s="187"/>
      <c r="E295" s="190"/>
      <c r="F295" s="176">
        <v>0.55800000000000005</v>
      </c>
      <c r="G295" s="53">
        <v>0.55800000000000005</v>
      </c>
      <c r="H295" s="77">
        <v>0.44500000000000001</v>
      </c>
      <c r="I295" s="53" t="s">
        <v>161</v>
      </c>
      <c r="J295" s="78" t="s">
        <v>101</v>
      </c>
      <c r="K295" s="31" t="s">
        <v>327</v>
      </c>
    </row>
    <row r="296" spans="1:11" s="177" customFormat="1" ht="42" customHeight="1" x14ac:dyDescent="0.25">
      <c r="A296" s="51">
        <v>88</v>
      </c>
      <c r="B296" s="110" t="s">
        <v>191</v>
      </c>
      <c r="C296" s="188"/>
      <c r="D296" s="188"/>
      <c r="E296" s="191"/>
      <c r="F296" s="77">
        <v>0.9</v>
      </c>
      <c r="G296" s="77">
        <v>0.9</v>
      </c>
      <c r="H296" s="77">
        <v>3.9</v>
      </c>
      <c r="I296" s="53" t="s">
        <v>161</v>
      </c>
      <c r="J296" s="78" t="s">
        <v>142</v>
      </c>
      <c r="K296" s="31" t="s">
        <v>327</v>
      </c>
    </row>
    <row r="297" spans="1:11" s="178" customFormat="1" ht="31.5" customHeight="1" x14ac:dyDescent="0.3">
      <c r="A297" s="63"/>
      <c r="B297" s="83" t="s">
        <v>211</v>
      </c>
      <c r="C297" s="84"/>
      <c r="D297" s="84"/>
      <c r="E297" s="63"/>
      <c r="F297" s="64">
        <f>F298+F300+F303+F304+F305+F306+F308</f>
        <v>97.161999999999992</v>
      </c>
      <c r="G297" s="64">
        <f t="shared" ref="G297" si="34">G298+G300+G303+G304+G305+G306+G308</f>
        <v>97.161999999999992</v>
      </c>
      <c r="H297" s="64">
        <f>H298+H300+H303+H304+H305+H306+H308+H299+H301+H302+H307</f>
        <v>192.74299999999999</v>
      </c>
      <c r="I297" s="63"/>
      <c r="J297" s="63"/>
      <c r="K297" s="31"/>
    </row>
    <row r="298" spans="1:11" s="177" customFormat="1" ht="21.6" customHeight="1" x14ac:dyDescent="0.25">
      <c r="A298" s="182">
        <v>89</v>
      </c>
      <c r="B298" s="184" t="s">
        <v>199</v>
      </c>
      <c r="C298" s="186" t="s">
        <v>12</v>
      </c>
      <c r="D298" s="186" t="s">
        <v>341</v>
      </c>
      <c r="E298" s="189" t="s">
        <v>250</v>
      </c>
      <c r="F298" s="77">
        <v>37.768999999999998</v>
      </c>
      <c r="G298" s="77">
        <v>37.768999999999998</v>
      </c>
      <c r="H298" s="77">
        <v>41.895000000000003</v>
      </c>
      <c r="I298" s="53" t="s">
        <v>161</v>
      </c>
      <c r="J298" s="78" t="s">
        <v>96</v>
      </c>
      <c r="K298" s="180" t="s">
        <v>327</v>
      </c>
    </row>
    <row r="299" spans="1:11" s="177" customFormat="1" ht="19.8" customHeight="1" x14ac:dyDescent="0.25">
      <c r="A299" s="183"/>
      <c r="B299" s="185"/>
      <c r="C299" s="187"/>
      <c r="D299" s="187"/>
      <c r="E299" s="190"/>
      <c r="F299" s="77"/>
      <c r="G299" s="77"/>
      <c r="H299" s="77">
        <v>2.0499999999999998</v>
      </c>
      <c r="I299" s="53" t="s">
        <v>146</v>
      </c>
      <c r="J299" s="78" t="s">
        <v>96</v>
      </c>
      <c r="K299" s="181"/>
    </row>
    <row r="300" spans="1:11" s="177" customFormat="1" ht="32.25" customHeight="1" x14ac:dyDescent="0.25">
      <c r="A300" s="182">
        <v>90</v>
      </c>
      <c r="B300" s="193" t="s">
        <v>200</v>
      </c>
      <c r="C300" s="187"/>
      <c r="D300" s="187"/>
      <c r="E300" s="190"/>
      <c r="F300" s="77">
        <v>21.716999999999999</v>
      </c>
      <c r="G300" s="77">
        <v>21.716999999999999</v>
      </c>
      <c r="H300" s="77">
        <v>15.045999999999999</v>
      </c>
      <c r="I300" s="53" t="s">
        <v>161</v>
      </c>
      <c r="J300" s="78" t="s">
        <v>93</v>
      </c>
      <c r="K300" s="180" t="s">
        <v>327</v>
      </c>
    </row>
    <row r="301" spans="1:11" s="177" customFormat="1" ht="32.25" customHeight="1" x14ac:dyDescent="0.25">
      <c r="A301" s="192"/>
      <c r="B301" s="194"/>
      <c r="C301" s="187"/>
      <c r="D301" s="187"/>
      <c r="E301" s="190"/>
      <c r="F301" s="77"/>
      <c r="G301" s="77"/>
      <c r="H301" s="77">
        <v>6.6710000000000003</v>
      </c>
      <c r="I301" s="53" t="s">
        <v>13</v>
      </c>
      <c r="J301" s="78" t="s">
        <v>93</v>
      </c>
      <c r="K301" s="196"/>
    </row>
    <row r="302" spans="1:11" s="177" customFormat="1" ht="32.25" customHeight="1" x14ac:dyDescent="0.25">
      <c r="A302" s="183"/>
      <c r="B302" s="195"/>
      <c r="C302" s="187"/>
      <c r="D302" s="187"/>
      <c r="E302" s="190"/>
      <c r="F302" s="77"/>
      <c r="G302" s="77"/>
      <c r="H302" s="77">
        <v>6.9210000000000003</v>
      </c>
      <c r="I302" s="53" t="s">
        <v>281</v>
      </c>
      <c r="J302" s="78" t="s">
        <v>93</v>
      </c>
      <c r="K302" s="181"/>
    </row>
    <row r="303" spans="1:11" s="177" customFormat="1" ht="13.5" customHeight="1" x14ac:dyDescent="0.25">
      <c r="A303" s="75">
        <v>91</v>
      </c>
      <c r="B303" s="130" t="s">
        <v>203</v>
      </c>
      <c r="C303" s="187"/>
      <c r="D303" s="187"/>
      <c r="E303" s="190"/>
      <c r="F303" s="77">
        <v>12</v>
      </c>
      <c r="G303" s="77">
        <v>12</v>
      </c>
      <c r="H303" s="77">
        <v>9.984</v>
      </c>
      <c r="I303" s="53" t="s">
        <v>161</v>
      </c>
      <c r="J303" s="78" t="s">
        <v>167</v>
      </c>
      <c r="K303" s="31" t="s">
        <v>327</v>
      </c>
    </row>
    <row r="304" spans="1:11" s="44" customFormat="1" x14ac:dyDescent="0.25">
      <c r="A304" s="51">
        <v>92</v>
      </c>
      <c r="B304" s="82" t="s">
        <v>206</v>
      </c>
      <c r="C304" s="187"/>
      <c r="D304" s="187"/>
      <c r="E304" s="190"/>
      <c r="F304" s="169">
        <v>4.41</v>
      </c>
      <c r="G304" s="169">
        <v>4.41</v>
      </c>
      <c r="H304" s="169">
        <v>1.458</v>
      </c>
      <c r="I304" s="53" t="s">
        <v>161</v>
      </c>
      <c r="J304" s="78" t="s">
        <v>207</v>
      </c>
      <c r="K304" s="31" t="s">
        <v>327</v>
      </c>
    </row>
    <row r="305" spans="1:11" s="44" customFormat="1" x14ac:dyDescent="0.25">
      <c r="A305" s="51">
        <v>93</v>
      </c>
      <c r="B305" s="82" t="s">
        <v>208</v>
      </c>
      <c r="C305" s="187"/>
      <c r="D305" s="187"/>
      <c r="E305" s="190"/>
      <c r="F305" s="169">
        <v>0.54</v>
      </c>
      <c r="G305" s="169">
        <v>0.54</v>
      </c>
      <c r="H305" s="169">
        <v>0.27200000000000002</v>
      </c>
      <c r="I305" s="53" t="s">
        <v>161</v>
      </c>
      <c r="J305" s="78" t="s">
        <v>94</v>
      </c>
      <c r="K305" s="31" t="s">
        <v>327</v>
      </c>
    </row>
    <row r="306" spans="1:11" s="44" customFormat="1" ht="26.4" customHeight="1" x14ac:dyDescent="0.25">
      <c r="A306" s="182">
        <v>94</v>
      </c>
      <c r="B306" s="182" t="s">
        <v>209</v>
      </c>
      <c r="C306" s="187"/>
      <c r="D306" s="187"/>
      <c r="E306" s="190"/>
      <c r="F306" s="169">
        <v>10.726000000000001</v>
      </c>
      <c r="G306" s="169">
        <v>10.726000000000001</v>
      </c>
      <c r="H306" s="169">
        <v>16.835999999999999</v>
      </c>
      <c r="I306" s="53" t="s">
        <v>161</v>
      </c>
      <c r="J306" s="78" t="s">
        <v>129</v>
      </c>
      <c r="K306" s="180" t="s">
        <v>327</v>
      </c>
    </row>
    <row r="307" spans="1:11" s="44" customFormat="1" x14ac:dyDescent="0.25">
      <c r="A307" s="183"/>
      <c r="B307" s="183"/>
      <c r="C307" s="187"/>
      <c r="D307" s="187"/>
      <c r="E307" s="190"/>
      <c r="F307" s="169"/>
      <c r="G307" s="169"/>
      <c r="H307" s="169">
        <v>77.988</v>
      </c>
      <c r="I307" s="53" t="s">
        <v>146</v>
      </c>
      <c r="J307" s="78" t="s">
        <v>129</v>
      </c>
      <c r="K307" s="181"/>
    </row>
    <row r="308" spans="1:11" s="44" customFormat="1" ht="26.4" x14ac:dyDescent="0.25">
      <c r="A308" s="51">
        <v>95</v>
      </c>
      <c r="B308" s="82" t="s">
        <v>210</v>
      </c>
      <c r="C308" s="188"/>
      <c r="D308" s="188"/>
      <c r="E308" s="191"/>
      <c r="F308" s="169">
        <v>10</v>
      </c>
      <c r="G308" s="169">
        <v>10</v>
      </c>
      <c r="H308" s="169">
        <v>13.622</v>
      </c>
      <c r="I308" s="53" t="s">
        <v>161</v>
      </c>
      <c r="J308" s="78" t="s">
        <v>123</v>
      </c>
      <c r="K308" s="31" t="s">
        <v>327</v>
      </c>
    </row>
    <row r="309" spans="1:11" s="178" customFormat="1" ht="31.5" customHeight="1" x14ac:dyDescent="0.3">
      <c r="A309" s="63"/>
      <c r="B309" s="83" t="s">
        <v>212</v>
      </c>
      <c r="C309" s="84"/>
      <c r="D309" s="84"/>
      <c r="E309" s="63"/>
      <c r="F309" s="64">
        <f>F310+F312+F314+F315+F316+F317</f>
        <v>18.357000000000003</v>
      </c>
      <c r="G309" s="64">
        <f t="shared" ref="G309" si="35">G310+G312+G314+G315+G316+G317</f>
        <v>18.357000000000003</v>
      </c>
      <c r="H309" s="64">
        <f>H310+H312+H314+H315+H316+H317+H311+H313</f>
        <v>23.274999999999995</v>
      </c>
      <c r="I309" s="63"/>
      <c r="J309" s="63"/>
      <c r="K309" s="31"/>
    </row>
    <row r="310" spans="1:11" s="177" customFormat="1" ht="21.6" customHeight="1" x14ac:dyDescent="0.25">
      <c r="A310" s="182">
        <v>96</v>
      </c>
      <c r="B310" s="184" t="s">
        <v>199</v>
      </c>
      <c r="C310" s="186" t="s">
        <v>12</v>
      </c>
      <c r="D310" s="186" t="s">
        <v>341</v>
      </c>
      <c r="E310" s="189" t="s">
        <v>256</v>
      </c>
      <c r="F310" s="77">
        <v>12.88</v>
      </c>
      <c r="G310" s="77">
        <v>12.88</v>
      </c>
      <c r="H310" s="77">
        <v>13.343999999999999</v>
      </c>
      <c r="I310" s="53" t="s">
        <v>161</v>
      </c>
      <c r="J310" s="78" t="s">
        <v>96</v>
      </c>
      <c r="K310" s="180" t="s">
        <v>327</v>
      </c>
    </row>
    <row r="311" spans="1:11" s="177" customFormat="1" ht="21.6" customHeight="1" x14ac:dyDescent="0.25">
      <c r="A311" s="183"/>
      <c r="B311" s="185"/>
      <c r="C311" s="187"/>
      <c r="D311" s="187"/>
      <c r="E311" s="190"/>
      <c r="F311" s="77"/>
      <c r="G311" s="77"/>
      <c r="H311" s="77">
        <v>2.9409999999999998</v>
      </c>
      <c r="I311" s="53" t="s">
        <v>146</v>
      </c>
      <c r="J311" s="78" t="s">
        <v>96</v>
      </c>
      <c r="K311" s="181"/>
    </row>
    <row r="312" spans="1:11" s="177" customFormat="1" ht="19.2" customHeight="1" x14ac:dyDescent="0.25">
      <c r="A312" s="182">
        <v>97</v>
      </c>
      <c r="B312" s="193" t="s">
        <v>200</v>
      </c>
      <c r="C312" s="187"/>
      <c r="D312" s="187"/>
      <c r="E312" s="190"/>
      <c r="F312" s="77">
        <v>1.5089999999999999</v>
      </c>
      <c r="G312" s="77">
        <v>1.5089999999999999</v>
      </c>
      <c r="H312" s="77">
        <v>1.518</v>
      </c>
      <c r="I312" s="53" t="s">
        <v>161</v>
      </c>
      <c r="J312" s="78" t="s">
        <v>93</v>
      </c>
      <c r="K312" s="180" t="s">
        <v>327</v>
      </c>
    </row>
    <row r="313" spans="1:11" s="177" customFormat="1" ht="17.399999999999999" customHeight="1" x14ac:dyDescent="0.25">
      <c r="A313" s="183"/>
      <c r="B313" s="195"/>
      <c r="C313" s="187"/>
      <c r="D313" s="187"/>
      <c r="E313" s="190"/>
      <c r="F313" s="77"/>
      <c r="G313" s="77"/>
      <c r="H313" s="77">
        <v>0.82799999999999996</v>
      </c>
      <c r="I313" s="53" t="s">
        <v>281</v>
      </c>
      <c r="J313" s="78" t="s">
        <v>93</v>
      </c>
      <c r="K313" s="181"/>
    </row>
    <row r="314" spans="1:11" s="177" customFormat="1" ht="29.25" customHeight="1" x14ac:dyDescent="0.25">
      <c r="A314" s="51">
        <v>98</v>
      </c>
      <c r="B314" s="110" t="s">
        <v>201</v>
      </c>
      <c r="C314" s="187"/>
      <c r="D314" s="187"/>
      <c r="E314" s="190"/>
      <c r="F314" s="77">
        <v>1.9910000000000001</v>
      </c>
      <c r="G314" s="77">
        <v>1.9910000000000001</v>
      </c>
      <c r="H314" s="77">
        <v>2.99</v>
      </c>
      <c r="I314" s="53" t="s">
        <v>161</v>
      </c>
      <c r="J314" s="78" t="s">
        <v>202</v>
      </c>
      <c r="K314" s="31" t="s">
        <v>327</v>
      </c>
    </row>
    <row r="315" spans="1:11" s="177" customFormat="1" ht="13.5" customHeight="1" x14ac:dyDescent="0.25">
      <c r="A315" s="75">
        <v>99</v>
      </c>
      <c r="B315" s="130" t="s">
        <v>203</v>
      </c>
      <c r="C315" s="187"/>
      <c r="D315" s="187"/>
      <c r="E315" s="190"/>
      <c r="F315" s="77">
        <v>1.0740000000000001</v>
      </c>
      <c r="G315" s="77">
        <v>1.0740000000000001</v>
      </c>
      <c r="H315" s="77">
        <v>0.84199999999999997</v>
      </c>
      <c r="I315" s="53" t="s">
        <v>161</v>
      </c>
      <c r="J315" s="78" t="s">
        <v>167</v>
      </c>
      <c r="K315" s="31" t="s">
        <v>327</v>
      </c>
    </row>
    <row r="316" spans="1:11" s="44" customFormat="1" ht="26.4" x14ac:dyDescent="0.25">
      <c r="A316" s="51">
        <v>100</v>
      </c>
      <c r="B316" s="82" t="s">
        <v>209</v>
      </c>
      <c r="C316" s="187"/>
      <c r="D316" s="187"/>
      <c r="E316" s="190"/>
      <c r="F316" s="169">
        <v>0.46100000000000002</v>
      </c>
      <c r="G316" s="169">
        <v>0.46100000000000002</v>
      </c>
      <c r="H316" s="169">
        <v>0.44700000000000001</v>
      </c>
      <c r="I316" s="53" t="s">
        <v>161</v>
      </c>
      <c r="J316" s="78" t="s">
        <v>129</v>
      </c>
      <c r="K316" s="31" t="s">
        <v>327</v>
      </c>
    </row>
    <row r="317" spans="1:11" s="44" customFormat="1" ht="26.4" x14ac:dyDescent="0.25">
      <c r="A317" s="51">
        <v>101</v>
      </c>
      <c r="B317" s="82" t="s">
        <v>210</v>
      </c>
      <c r="C317" s="188"/>
      <c r="D317" s="188"/>
      <c r="E317" s="191"/>
      <c r="F317" s="169">
        <v>0.442</v>
      </c>
      <c r="G317" s="169">
        <v>0.442</v>
      </c>
      <c r="H317" s="169">
        <v>0.36499999999999999</v>
      </c>
      <c r="I317" s="53" t="s">
        <v>161</v>
      </c>
      <c r="J317" s="78" t="s">
        <v>123</v>
      </c>
      <c r="K317" s="31" t="s">
        <v>327</v>
      </c>
    </row>
    <row r="318" spans="1:11" s="178" customFormat="1" ht="31.5" customHeight="1" x14ac:dyDescent="0.3">
      <c r="A318" s="63"/>
      <c r="B318" s="83" t="s">
        <v>213</v>
      </c>
      <c r="C318" s="84"/>
      <c r="D318" s="84"/>
      <c r="E318" s="63"/>
      <c r="F318" s="64">
        <f>F319+F321+F322+F323+F324</f>
        <v>16.396000000000001</v>
      </c>
      <c r="G318" s="64">
        <f t="shared" ref="G318" si="36">G319+G321+G322+G323+G324</f>
        <v>16.396000000000001</v>
      </c>
      <c r="H318" s="64">
        <f>H319+H321+H322+H323+H324+H320</f>
        <v>19.213000000000001</v>
      </c>
      <c r="I318" s="63"/>
      <c r="J318" s="63"/>
      <c r="K318" s="31"/>
    </row>
    <row r="319" spans="1:11" s="177" customFormat="1" ht="20.399999999999999" customHeight="1" x14ac:dyDescent="0.25">
      <c r="A319" s="182">
        <v>102</v>
      </c>
      <c r="B319" s="184" t="s">
        <v>199</v>
      </c>
      <c r="C319" s="186" t="s">
        <v>12</v>
      </c>
      <c r="D319" s="186" t="s">
        <v>341</v>
      </c>
      <c r="E319" s="189" t="s">
        <v>257</v>
      </c>
      <c r="F319" s="77">
        <v>12.388999999999999</v>
      </c>
      <c r="G319" s="77">
        <v>12.388999999999999</v>
      </c>
      <c r="H319" s="77">
        <v>12.388999999999999</v>
      </c>
      <c r="I319" s="53" t="s">
        <v>161</v>
      </c>
      <c r="J319" s="78" t="s">
        <v>96</v>
      </c>
      <c r="K319" s="180" t="s">
        <v>327</v>
      </c>
    </row>
    <row r="320" spans="1:11" s="177" customFormat="1" ht="19.8" customHeight="1" x14ac:dyDescent="0.25">
      <c r="A320" s="183"/>
      <c r="B320" s="185"/>
      <c r="C320" s="187"/>
      <c r="D320" s="187"/>
      <c r="E320" s="190"/>
      <c r="F320" s="77"/>
      <c r="G320" s="77"/>
      <c r="H320" s="77">
        <v>1.8260000000000001</v>
      </c>
      <c r="I320" s="53" t="s">
        <v>146</v>
      </c>
      <c r="J320" s="78" t="s">
        <v>96</v>
      </c>
      <c r="K320" s="181"/>
    </row>
    <row r="321" spans="1:11" s="177" customFormat="1" ht="19.5" customHeight="1" x14ac:dyDescent="0.25">
      <c r="A321" s="51">
        <v>103</v>
      </c>
      <c r="B321" s="110" t="s">
        <v>201</v>
      </c>
      <c r="C321" s="187"/>
      <c r="D321" s="187"/>
      <c r="E321" s="190"/>
      <c r="F321" s="77">
        <v>1.7929999999999999</v>
      </c>
      <c r="G321" s="77">
        <v>1.7929999999999999</v>
      </c>
      <c r="H321" s="77">
        <v>1.792</v>
      </c>
      <c r="I321" s="53" t="s">
        <v>161</v>
      </c>
      <c r="J321" s="78" t="s">
        <v>202</v>
      </c>
      <c r="K321" s="31" t="s">
        <v>327</v>
      </c>
    </row>
    <row r="322" spans="1:11" s="177" customFormat="1" ht="13.5" customHeight="1" x14ac:dyDescent="0.25">
      <c r="A322" s="75">
        <v>104</v>
      </c>
      <c r="B322" s="130" t="s">
        <v>203</v>
      </c>
      <c r="C322" s="187"/>
      <c r="D322" s="187"/>
      <c r="E322" s="190"/>
      <c r="F322" s="77">
        <v>0.89600000000000002</v>
      </c>
      <c r="G322" s="77">
        <v>0.89600000000000002</v>
      </c>
      <c r="H322" s="77">
        <v>1.0329999999999999</v>
      </c>
      <c r="I322" s="53" t="s">
        <v>161</v>
      </c>
      <c r="J322" s="78" t="s">
        <v>167</v>
      </c>
      <c r="K322" s="31" t="s">
        <v>327</v>
      </c>
    </row>
    <row r="323" spans="1:11" s="44" customFormat="1" ht="26.4" x14ac:dyDescent="0.25">
      <c r="A323" s="51">
        <v>105</v>
      </c>
      <c r="B323" s="82" t="s">
        <v>209</v>
      </c>
      <c r="C323" s="187"/>
      <c r="D323" s="187"/>
      <c r="E323" s="190"/>
      <c r="F323" s="169">
        <v>0.4</v>
      </c>
      <c r="G323" s="169">
        <v>0.4</v>
      </c>
      <c r="H323" s="169">
        <v>0.4</v>
      </c>
      <c r="I323" s="53" t="s">
        <v>161</v>
      </c>
      <c r="J323" s="78" t="s">
        <v>129</v>
      </c>
      <c r="K323" s="31" t="s">
        <v>327</v>
      </c>
    </row>
    <row r="324" spans="1:11" s="44" customFormat="1" ht="26.4" x14ac:dyDescent="0.25">
      <c r="A324" s="51">
        <v>106</v>
      </c>
      <c r="B324" s="82" t="s">
        <v>210</v>
      </c>
      <c r="C324" s="188"/>
      <c r="D324" s="188"/>
      <c r="E324" s="191"/>
      <c r="F324" s="169">
        <v>0.91800000000000004</v>
      </c>
      <c r="G324" s="169">
        <v>0.91800000000000004</v>
      </c>
      <c r="H324" s="169">
        <v>1.7729999999999999</v>
      </c>
      <c r="I324" s="53" t="s">
        <v>161</v>
      </c>
      <c r="J324" s="78" t="s">
        <v>123</v>
      </c>
      <c r="K324" s="31" t="s">
        <v>327</v>
      </c>
    </row>
    <row r="325" spans="1:11" s="178" customFormat="1" ht="31.5" customHeight="1" x14ac:dyDescent="0.3">
      <c r="A325" s="63"/>
      <c r="B325" s="83" t="s">
        <v>214</v>
      </c>
      <c r="C325" s="84"/>
      <c r="D325" s="84"/>
      <c r="E325" s="63"/>
      <c r="F325" s="64">
        <f>F326+F328+F330</f>
        <v>10.478999999999999</v>
      </c>
      <c r="G325" s="64">
        <f t="shared" ref="G325" si="37">G326+G328+G330</f>
        <v>10.478999999999999</v>
      </c>
      <c r="H325" s="64">
        <f>H326+H328+H330+H327+H329</f>
        <v>12.693999999999999</v>
      </c>
      <c r="I325" s="63"/>
      <c r="J325" s="63"/>
      <c r="K325" s="31"/>
    </row>
    <row r="326" spans="1:11" s="177" customFormat="1" ht="24" customHeight="1" x14ac:dyDescent="0.25">
      <c r="A326" s="182">
        <v>107</v>
      </c>
      <c r="B326" s="184" t="s">
        <v>199</v>
      </c>
      <c r="C326" s="186" t="s">
        <v>12</v>
      </c>
      <c r="D326" s="186" t="s">
        <v>341</v>
      </c>
      <c r="E326" s="189" t="s">
        <v>258</v>
      </c>
      <c r="F326" s="77">
        <v>10.196999999999999</v>
      </c>
      <c r="G326" s="77">
        <v>10.196999999999999</v>
      </c>
      <c r="H326" s="77">
        <v>10.362</v>
      </c>
      <c r="I326" s="53" t="s">
        <v>161</v>
      </c>
      <c r="J326" s="78" t="s">
        <v>96</v>
      </c>
      <c r="K326" s="180" t="s">
        <v>327</v>
      </c>
    </row>
    <row r="327" spans="1:11" s="177" customFormat="1" ht="20.399999999999999" customHeight="1" x14ac:dyDescent="0.25">
      <c r="A327" s="183"/>
      <c r="B327" s="185"/>
      <c r="C327" s="187"/>
      <c r="D327" s="187"/>
      <c r="E327" s="190"/>
      <c r="F327" s="77"/>
      <c r="G327" s="77"/>
      <c r="H327" s="77">
        <v>2.1259999999999999</v>
      </c>
      <c r="I327" s="53" t="s">
        <v>146</v>
      </c>
      <c r="J327" s="78" t="s">
        <v>96</v>
      </c>
      <c r="K327" s="181"/>
    </row>
    <row r="328" spans="1:11" s="177" customFormat="1" ht="13.5" customHeight="1" x14ac:dyDescent="0.25">
      <c r="A328" s="75">
        <v>108</v>
      </c>
      <c r="B328" s="130" t="s">
        <v>203</v>
      </c>
      <c r="C328" s="187"/>
      <c r="D328" s="187"/>
      <c r="E328" s="190"/>
      <c r="F328" s="77">
        <v>7.5999999999999998E-2</v>
      </c>
      <c r="G328" s="77">
        <v>7.5999999999999998E-2</v>
      </c>
      <c r="H328" s="77"/>
      <c r="I328" s="53" t="s">
        <v>161</v>
      </c>
      <c r="J328" s="78" t="s">
        <v>167</v>
      </c>
      <c r="K328" s="31" t="s">
        <v>327</v>
      </c>
    </row>
    <row r="329" spans="1:11" s="177" customFormat="1" ht="13.5" customHeight="1" x14ac:dyDescent="0.25">
      <c r="A329" s="75">
        <v>109</v>
      </c>
      <c r="B329" s="130" t="s">
        <v>201</v>
      </c>
      <c r="C329" s="187"/>
      <c r="D329" s="187"/>
      <c r="E329" s="190"/>
      <c r="F329" s="77"/>
      <c r="G329" s="77"/>
      <c r="H329" s="77"/>
      <c r="I329" s="53" t="s">
        <v>161</v>
      </c>
      <c r="J329" s="78" t="s">
        <v>202</v>
      </c>
      <c r="K329" s="31" t="s">
        <v>327</v>
      </c>
    </row>
    <row r="330" spans="1:11" s="44" customFormat="1" ht="26.4" x14ac:dyDescent="0.25">
      <c r="A330" s="51">
        <v>110</v>
      </c>
      <c r="B330" s="82" t="s">
        <v>209</v>
      </c>
      <c r="C330" s="188"/>
      <c r="D330" s="188"/>
      <c r="E330" s="191"/>
      <c r="F330" s="169">
        <v>0.20599999999999999</v>
      </c>
      <c r="G330" s="169">
        <v>0.20599999999999999</v>
      </c>
      <c r="H330" s="169">
        <v>0.20599999999999999</v>
      </c>
      <c r="I330" s="53" t="s">
        <v>161</v>
      </c>
      <c r="J330" s="78" t="s">
        <v>129</v>
      </c>
      <c r="K330" s="31" t="s">
        <v>327</v>
      </c>
    </row>
    <row r="331" spans="1:11" s="178" customFormat="1" ht="31.5" customHeight="1" x14ac:dyDescent="0.3">
      <c r="A331" s="63"/>
      <c r="B331" s="83" t="s">
        <v>216</v>
      </c>
      <c r="C331" s="84"/>
      <c r="D331" s="84"/>
      <c r="E331" s="63"/>
      <c r="F331" s="64">
        <f>F332+F334+F335</f>
        <v>16.971</v>
      </c>
      <c r="G331" s="64">
        <f t="shared" ref="G331" si="38">G332+G334+G335</f>
        <v>16.971</v>
      </c>
      <c r="H331" s="64">
        <f>H332+H334+H335+H333</f>
        <v>19.470000000000002</v>
      </c>
      <c r="I331" s="63"/>
      <c r="J331" s="63"/>
      <c r="K331" s="31"/>
    </row>
    <row r="332" spans="1:11" s="177" customFormat="1" ht="24.6" customHeight="1" x14ac:dyDescent="0.25">
      <c r="A332" s="182">
        <v>111</v>
      </c>
      <c r="B332" s="184" t="s">
        <v>199</v>
      </c>
      <c r="C332" s="186" t="s">
        <v>12</v>
      </c>
      <c r="D332" s="186" t="s">
        <v>341</v>
      </c>
      <c r="E332" s="189" t="s">
        <v>259</v>
      </c>
      <c r="F332" s="77">
        <v>13.114000000000001</v>
      </c>
      <c r="G332" s="77">
        <v>13.114000000000001</v>
      </c>
      <c r="H332" s="77">
        <v>13.282999999999999</v>
      </c>
      <c r="I332" s="53" t="s">
        <v>161</v>
      </c>
      <c r="J332" s="78" t="s">
        <v>96</v>
      </c>
      <c r="K332" s="180" t="s">
        <v>327</v>
      </c>
    </row>
    <row r="333" spans="1:11" s="177" customFormat="1" ht="18" customHeight="1" x14ac:dyDescent="0.25">
      <c r="A333" s="183"/>
      <c r="B333" s="185"/>
      <c r="C333" s="187"/>
      <c r="D333" s="187"/>
      <c r="E333" s="190"/>
      <c r="F333" s="77"/>
      <c r="G333" s="77"/>
      <c r="H333" s="77">
        <v>2.3090000000000002</v>
      </c>
      <c r="I333" s="53" t="s">
        <v>146</v>
      </c>
      <c r="J333" s="78" t="s">
        <v>96</v>
      </c>
      <c r="K333" s="181"/>
    </row>
    <row r="334" spans="1:11" s="177" customFormat="1" ht="18.75" customHeight="1" x14ac:dyDescent="0.25">
      <c r="A334" s="51">
        <v>112</v>
      </c>
      <c r="B334" s="110" t="s">
        <v>201</v>
      </c>
      <c r="C334" s="187"/>
      <c r="D334" s="187"/>
      <c r="E334" s="190"/>
      <c r="F334" s="77">
        <v>3.39</v>
      </c>
      <c r="G334" s="77">
        <v>3.39</v>
      </c>
      <c r="H334" s="77">
        <v>3.302</v>
      </c>
      <c r="I334" s="53" t="s">
        <v>161</v>
      </c>
      <c r="J334" s="78" t="s">
        <v>202</v>
      </c>
      <c r="K334" s="31" t="s">
        <v>327</v>
      </c>
    </row>
    <row r="335" spans="1:11" s="177" customFormat="1" ht="13.5" customHeight="1" x14ac:dyDescent="0.25">
      <c r="A335" s="75">
        <v>113</v>
      </c>
      <c r="B335" s="130" t="s">
        <v>203</v>
      </c>
      <c r="C335" s="188"/>
      <c r="D335" s="188"/>
      <c r="E335" s="191"/>
      <c r="F335" s="77">
        <v>0.46700000000000003</v>
      </c>
      <c r="G335" s="77">
        <v>0.46700000000000003</v>
      </c>
      <c r="H335" s="77">
        <v>0.57599999999999996</v>
      </c>
      <c r="I335" s="53" t="s">
        <v>161</v>
      </c>
      <c r="J335" s="78" t="s">
        <v>167</v>
      </c>
      <c r="K335" s="31" t="s">
        <v>327</v>
      </c>
    </row>
    <row r="336" spans="1:11" s="178" customFormat="1" ht="31.5" customHeight="1" x14ac:dyDescent="0.3">
      <c r="A336" s="63"/>
      <c r="B336" s="83" t="s">
        <v>215</v>
      </c>
      <c r="C336" s="84"/>
      <c r="D336" s="84"/>
      <c r="E336" s="63"/>
      <c r="F336" s="64">
        <f>F337+F339+F341+F342+F343</f>
        <v>21.766000000000002</v>
      </c>
      <c r="G336" s="64">
        <f t="shared" ref="G336" si="39">G337+G339+G341+G342+G343</f>
        <v>21.766000000000002</v>
      </c>
      <c r="H336" s="64">
        <f>H337+H339+H341+H342+H343+H338+H340</f>
        <v>26.867000000000001</v>
      </c>
      <c r="I336" s="63"/>
      <c r="J336" s="63"/>
      <c r="K336" s="31"/>
    </row>
    <row r="337" spans="1:11" s="177" customFormat="1" ht="25.2" customHeight="1" x14ac:dyDescent="0.25">
      <c r="A337" s="182">
        <v>114</v>
      </c>
      <c r="B337" s="184" t="s">
        <v>199</v>
      </c>
      <c r="C337" s="186" t="s">
        <v>12</v>
      </c>
      <c r="D337" s="186" t="s">
        <v>341</v>
      </c>
      <c r="E337" s="189" t="s">
        <v>260</v>
      </c>
      <c r="F337" s="77">
        <v>15.061999999999999</v>
      </c>
      <c r="G337" s="77">
        <v>15.061999999999999</v>
      </c>
      <c r="H337" s="77">
        <v>16.977</v>
      </c>
      <c r="I337" s="53" t="s">
        <v>161</v>
      </c>
      <c r="J337" s="78" t="s">
        <v>96</v>
      </c>
      <c r="K337" s="180" t="s">
        <v>327</v>
      </c>
    </row>
    <row r="338" spans="1:11" s="177" customFormat="1" ht="21.6" customHeight="1" x14ac:dyDescent="0.25">
      <c r="A338" s="183"/>
      <c r="B338" s="185"/>
      <c r="C338" s="187"/>
      <c r="D338" s="187"/>
      <c r="E338" s="190"/>
      <c r="F338" s="77"/>
      <c r="G338" s="77"/>
      <c r="H338" s="77">
        <v>3.8239999999999998</v>
      </c>
      <c r="I338" s="53" t="s">
        <v>146</v>
      </c>
      <c r="J338" s="78" t="s">
        <v>96</v>
      </c>
      <c r="K338" s="181"/>
    </row>
    <row r="339" spans="1:11" s="177" customFormat="1" ht="18" customHeight="1" x14ac:dyDescent="0.25">
      <c r="A339" s="182">
        <v>115</v>
      </c>
      <c r="B339" s="184" t="s">
        <v>200</v>
      </c>
      <c r="C339" s="187"/>
      <c r="D339" s="187"/>
      <c r="E339" s="190"/>
      <c r="F339" s="77">
        <v>1.1739999999999999</v>
      </c>
      <c r="G339" s="77">
        <v>1.1739999999999999</v>
      </c>
      <c r="H339" s="77">
        <v>1.1739999999999999</v>
      </c>
      <c r="I339" s="53" t="s">
        <v>161</v>
      </c>
      <c r="J339" s="78" t="s">
        <v>93</v>
      </c>
      <c r="K339" s="180" t="s">
        <v>327</v>
      </c>
    </row>
    <row r="340" spans="1:11" s="177" customFormat="1" ht="19.8" customHeight="1" x14ac:dyDescent="0.25">
      <c r="A340" s="183"/>
      <c r="B340" s="185"/>
      <c r="C340" s="187"/>
      <c r="D340" s="187"/>
      <c r="E340" s="190"/>
      <c r="F340" s="77"/>
      <c r="G340" s="77"/>
      <c r="H340" s="77">
        <v>0.52</v>
      </c>
      <c r="I340" s="53" t="s">
        <v>281</v>
      </c>
      <c r="J340" s="78" t="s">
        <v>93</v>
      </c>
      <c r="K340" s="181"/>
    </row>
    <row r="341" spans="1:11" s="177" customFormat="1" ht="13.5" customHeight="1" x14ac:dyDescent="0.25">
      <c r="A341" s="75">
        <v>116</v>
      </c>
      <c r="B341" s="130" t="s">
        <v>203</v>
      </c>
      <c r="C341" s="187"/>
      <c r="D341" s="187"/>
      <c r="E341" s="190"/>
      <c r="F341" s="77">
        <v>2.4700000000000002</v>
      </c>
      <c r="G341" s="77">
        <v>2.4700000000000002</v>
      </c>
      <c r="H341" s="77">
        <v>1.712</v>
      </c>
      <c r="I341" s="53" t="s">
        <v>161</v>
      </c>
      <c r="J341" s="78" t="s">
        <v>167</v>
      </c>
      <c r="K341" s="31" t="s">
        <v>327</v>
      </c>
    </row>
    <row r="342" spans="1:11" s="44" customFormat="1" ht="26.4" x14ac:dyDescent="0.25">
      <c r="A342" s="51">
        <v>117</v>
      </c>
      <c r="B342" s="82" t="s">
        <v>209</v>
      </c>
      <c r="C342" s="187"/>
      <c r="D342" s="187"/>
      <c r="E342" s="190"/>
      <c r="F342" s="169">
        <v>1.96</v>
      </c>
      <c r="G342" s="169">
        <v>1.96</v>
      </c>
      <c r="H342" s="169">
        <v>1.96</v>
      </c>
      <c r="I342" s="53" t="s">
        <v>161</v>
      </c>
      <c r="J342" s="78" t="s">
        <v>129</v>
      </c>
      <c r="K342" s="31" t="s">
        <v>327</v>
      </c>
    </row>
    <row r="343" spans="1:11" s="44" customFormat="1" ht="26.4" x14ac:dyDescent="0.25">
      <c r="A343" s="51">
        <v>118</v>
      </c>
      <c r="B343" s="82" t="s">
        <v>210</v>
      </c>
      <c r="C343" s="188"/>
      <c r="D343" s="188"/>
      <c r="E343" s="191"/>
      <c r="F343" s="169">
        <v>1.1000000000000001</v>
      </c>
      <c r="G343" s="169">
        <v>1.1000000000000001</v>
      </c>
      <c r="H343" s="169">
        <v>0.7</v>
      </c>
      <c r="I343" s="53" t="s">
        <v>161</v>
      </c>
      <c r="J343" s="78" t="s">
        <v>123</v>
      </c>
      <c r="K343" s="31" t="s">
        <v>327</v>
      </c>
    </row>
    <row r="344" spans="1:11" s="178" customFormat="1" ht="31.5" customHeight="1" x14ac:dyDescent="0.3">
      <c r="A344" s="63"/>
      <c r="B344" s="83" t="s">
        <v>217</v>
      </c>
      <c r="C344" s="84"/>
      <c r="D344" s="84"/>
      <c r="E344" s="63"/>
      <c r="F344" s="64">
        <f>F345+F347+F348+F349</f>
        <v>14.239000000000001</v>
      </c>
      <c r="G344" s="64">
        <f t="shared" ref="G344" si="40">G345+G347+G348+G349</f>
        <v>14.239000000000001</v>
      </c>
      <c r="H344" s="64">
        <f>H345+H346+H348+H349</f>
        <v>16.902999999999999</v>
      </c>
      <c r="I344" s="63"/>
      <c r="J344" s="63"/>
      <c r="K344" s="31"/>
    </row>
    <row r="345" spans="1:11" s="177" customFormat="1" ht="42" customHeight="1" x14ac:dyDescent="0.25">
      <c r="A345" s="182">
        <v>119</v>
      </c>
      <c r="B345" s="184" t="s">
        <v>199</v>
      </c>
      <c r="C345" s="186" t="s">
        <v>12</v>
      </c>
      <c r="D345" s="186" t="s">
        <v>341</v>
      </c>
      <c r="E345" s="189" t="s">
        <v>261</v>
      </c>
      <c r="F345" s="77">
        <v>13.284000000000001</v>
      </c>
      <c r="G345" s="77">
        <v>13.284000000000001</v>
      </c>
      <c r="H345" s="77">
        <v>14.423999999999999</v>
      </c>
      <c r="I345" s="53" t="s">
        <v>161</v>
      </c>
      <c r="J345" s="78" t="s">
        <v>96</v>
      </c>
      <c r="K345" s="31" t="s">
        <v>327</v>
      </c>
    </row>
    <row r="346" spans="1:11" s="177" customFormat="1" ht="42" customHeight="1" x14ac:dyDescent="0.25">
      <c r="A346" s="183"/>
      <c r="B346" s="185"/>
      <c r="C346" s="187"/>
      <c r="D346" s="187"/>
      <c r="E346" s="190"/>
      <c r="F346" s="77"/>
      <c r="G346" s="77"/>
      <c r="H346" s="77">
        <v>2.1829999999999998</v>
      </c>
      <c r="I346" s="53" t="s">
        <v>146</v>
      </c>
      <c r="J346" s="78" t="s">
        <v>155</v>
      </c>
      <c r="K346" s="31" t="s">
        <v>327</v>
      </c>
    </row>
    <row r="347" spans="1:11" s="177" customFormat="1" ht="19.5" customHeight="1" x14ac:dyDescent="0.25">
      <c r="A347" s="51">
        <v>120</v>
      </c>
      <c r="B347" s="110" t="s">
        <v>201</v>
      </c>
      <c r="C347" s="187"/>
      <c r="D347" s="187"/>
      <c r="E347" s="190"/>
      <c r="F347" s="77">
        <v>0.4</v>
      </c>
      <c r="G347" s="77">
        <v>0.4</v>
      </c>
      <c r="H347" s="77"/>
      <c r="I347" s="53" t="s">
        <v>161</v>
      </c>
      <c r="J347" s="78" t="s">
        <v>202</v>
      </c>
      <c r="K347" s="31" t="s">
        <v>327</v>
      </c>
    </row>
    <row r="348" spans="1:11" s="177" customFormat="1" ht="13.5" customHeight="1" x14ac:dyDescent="0.25">
      <c r="A348" s="75">
        <v>121</v>
      </c>
      <c r="B348" s="130" t="s">
        <v>203</v>
      </c>
      <c r="C348" s="187"/>
      <c r="D348" s="187"/>
      <c r="E348" s="190"/>
      <c r="F348" s="77">
        <v>0.16</v>
      </c>
      <c r="G348" s="77">
        <v>0.16</v>
      </c>
      <c r="H348" s="77">
        <v>9.6000000000000002E-2</v>
      </c>
      <c r="I348" s="53" t="s">
        <v>161</v>
      </c>
      <c r="J348" s="78" t="s">
        <v>167</v>
      </c>
      <c r="K348" s="31" t="s">
        <v>327</v>
      </c>
    </row>
    <row r="349" spans="1:11" s="44" customFormat="1" ht="26.4" x14ac:dyDescent="0.25">
      <c r="A349" s="51">
        <v>122</v>
      </c>
      <c r="B349" s="82" t="s">
        <v>209</v>
      </c>
      <c r="C349" s="188"/>
      <c r="D349" s="188"/>
      <c r="E349" s="191"/>
      <c r="F349" s="169">
        <v>0.39500000000000002</v>
      </c>
      <c r="G349" s="169">
        <v>0.39500000000000002</v>
      </c>
      <c r="H349" s="169">
        <v>0.2</v>
      </c>
      <c r="I349" s="53" t="s">
        <v>161</v>
      </c>
      <c r="J349" s="78" t="s">
        <v>129</v>
      </c>
      <c r="K349" s="31" t="s">
        <v>327</v>
      </c>
    </row>
    <row r="350" spans="1:11" s="178" customFormat="1" ht="31.5" customHeight="1" x14ac:dyDescent="0.3">
      <c r="A350" s="63"/>
      <c r="B350" s="83" t="s">
        <v>218</v>
      </c>
      <c r="C350" s="84"/>
      <c r="D350" s="84"/>
      <c r="E350" s="63"/>
      <c r="F350" s="64">
        <f>F351+F353+F355+F356+F357</f>
        <v>17.866</v>
      </c>
      <c r="G350" s="64">
        <f t="shared" ref="G350" si="41">G351+G353+G355+G356+G357</f>
        <v>17.866</v>
      </c>
      <c r="H350" s="64">
        <f>H351+H353+H355+H356+H357+H352+H354</f>
        <v>23.981999999999999</v>
      </c>
      <c r="I350" s="63"/>
      <c r="J350" s="63"/>
      <c r="K350" s="31"/>
    </row>
    <row r="351" spans="1:11" s="177" customFormat="1" ht="24.6" customHeight="1" x14ac:dyDescent="0.25">
      <c r="A351" s="182">
        <v>123</v>
      </c>
      <c r="B351" s="184" t="s">
        <v>199</v>
      </c>
      <c r="C351" s="186" t="s">
        <v>12</v>
      </c>
      <c r="D351" s="186" t="s">
        <v>341</v>
      </c>
      <c r="E351" s="189" t="s">
        <v>255</v>
      </c>
      <c r="F351" s="77">
        <v>13.927</v>
      </c>
      <c r="G351" s="77">
        <v>13.927</v>
      </c>
      <c r="H351" s="77">
        <v>15.195</v>
      </c>
      <c r="I351" s="53" t="s">
        <v>161</v>
      </c>
      <c r="J351" s="78" t="s">
        <v>96</v>
      </c>
      <c r="K351" s="180" t="s">
        <v>327</v>
      </c>
    </row>
    <row r="352" spans="1:11" s="177" customFormat="1" ht="20.399999999999999" customHeight="1" x14ac:dyDescent="0.25">
      <c r="A352" s="183"/>
      <c r="B352" s="185"/>
      <c r="C352" s="187"/>
      <c r="D352" s="187"/>
      <c r="E352" s="190"/>
      <c r="F352" s="77"/>
      <c r="G352" s="77"/>
      <c r="H352" s="77">
        <v>4.0960000000000001</v>
      </c>
      <c r="I352" s="53" t="s">
        <v>146</v>
      </c>
      <c r="J352" s="78" t="s">
        <v>96</v>
      </c>
      <c r="K352" s="181"/>
    </row>
    <row r="353" spans="1:11" s="177" customFormat="1" ht="18" customHeight="1" x14ac:dyDescent="0.25">
      <c r="A353" s="182">
        <v>124</v>
      </c>
      <c r="B353" s="184" t="s">
        <v>200</v>
      </c>
      <c r="C353" s="187"/>
      <c r="D353" s="187"/>
      <c r="E353" s="190"/>
      <c r="F353" s="77">
        <v>0.90200000000000002</v>
      </c>
      <c r="G353" s="77">
        <v>0.90200000000000002</v>
      </c>
      <c r="H353" s="77">
        <v>0.90200000000000002</v>
      </c>
      <c r="I353" s="53" t="s">
        <v>161</v>
      </c>
      <c r="J353" s="78" t="s">
        <v>93</v>
      </c>
      <c r="K353" s="180" t="s">
        <v>327</v>
      </c>
    </row>
    <row r="354" spans="1:11" s="177" customFormat="1" ht="18" customHeight="1" x14ac:dyDescent="0.25">
      <c r="A354" s="183"/>
      <c r="B354" s="185"/>
      <c r="C354" s="187"/>
      <c r="D354" s="187"/>
      <c r="E354" s="190"/>
      <c r="F354" s="77"/>
      <c r="G354" s="77"/>
      <c r="H354" s="77">
        <v>0.68500000000000005</v>
      </c>
      <c r="I354" s="53" t="s">
        <v>281</v>
      </c>
      <c r="J354" s="78" t="s">
        <v>93</v>
      </c>
      <c r="K354" s="181"/>
    </row>
    <row r="355" spans="1:11" s="177" customFormat="1" ht="19.5" customHeight="1" x14ac:dyDescent="0.25">
      <c r="A355" s="51">
        <v>125</v>
      </c>
      <c r="B355" s="110" t="s">
        <v>201</v>
      </c>
      <c r="C355" s="187"/>
      <c r="D355" s="187"/>
      <c r="E355" s="190"/>
      <c r="F355" s="77">
        <v>0.73799999999999999</v>
      </c>
      <c r="G355" s="77">
        <v>0.73799999999999999</v>
      </c>
      <c r="H355" s="77">
        <v>0.94199999999999995</v>
      </c>
      <c r="I355" s="53" t="s">
        <v>161</v>
      </c>
      <c r="J355" s="78" t="s">
        <v>202</v>
      </c>
      <c r="K355" s="31" t="s">
        <v>327</v>
      </c>
    </row>
    <row r="356" spans="1:11" s="177" customFormat="1" ht="13.5" customHeight="1" x14ac:dyDescent="0.25">
      <c r="A356" s="75">
        <v>126</v>
      </c>
      <c r="B356" s="130" t="s">
        <v>203</v>
      </c>
      <c r="C356" s="187"/>
      <c r="D356" s="187"/>
      <c r="E356" s="190"/>
      <c r="F356" s="77">
        <v>0.23599999999999999</v>
      </c>
      <c r="G356" s="77">
        <v>0.23599999999999999</v>
      </c>
      <c r="H356" s="77">
        <v>0.26500000000000001</v>
      </c>
      <c r="I356" s="53" t="s">
        <v>161</v>
      </c>
      <c r="J356" s="78" t="s">
        <v>167</v>
      </c>
      <c r="K356" s="31" t="s">
        <v>327</v>
      </c>
    </row>
    <row r="357" spans="1:11" s="44" customFormat="1" ht="26.4" x14ac:dyDescent="0.25">
      <c r="A357" s="51">
        <v>127</v>
      </c>
      <c r="B357" s="82" t="s">
        <v>210</v>
      </c>
      <c r="C357" s="188"/>
      <c r="D357" s="188"/>
      <c r="E357" s="191"/>
      <c r="F357" s="169">
        <v>2.0630000000000002</v>
      </c>
      <c r="G357" s="169">
        <v>2.0630000000000002</v>
      </c>
      <c r="H357" s="169">
        <v>1.897</v>
      </c>
      <c r="I357" s="53" t="s">
        <v>161</v>
      </c>
      <c r="J357" s="78" t="s">
        <v>123</v>
      </c>
      <c r="K357" s="31" t="s">
        <v>327</v>
      </c>
    </row>
    <row r="358" spans="1:11" s="178" customFormat="1" ht="31.5" customHeight="1" x14ac:dyDescent="0.3">
      <c r="A358" s="63"/>
      <c r="B358" s="83" t="s">
        <v>219</v>
      </c>
      <c r="C358" s="84"/>
      <c r="D358" s="84"/>
      <c r="E358" s="63"/>
      <c r="F358" s="64">
        <f>F359+F361+F363+F365+F366</f>
        <v>17.989000000000001</v>
      </c>
      <c r="G358" s="64">
        <f t="shared" ref="G358" si="42">G359+G361+G363+G365+G366</f>
        <v>17.989000000000001</v>
      </c>
      <c r="H358" s="64">
        <f>H359+H360+H361+H362+H363+H364+H365+H366</f>
        <v>23.409999999999993</v>
      </c>
      <c r="I358" s="63"/>
      <c r="J358" s="63"/>
      <c r="K358" s="31"/>
    </row>
    <row r="359" spans="1:11" s="177" customFormat="1" ht="24" customHeight="1" x14ac:dyDescent="0.25">
      <c r="A359" s="182">
        <v>128</v>
      </c>
      <c r="B359" s="184" t="s">
        <v>199</v>
      </c>
      <c r="C359" s="186" t="s">
        <v>12</v>
      </c>
      <c r="D359" s="186" t="s">
        <v>341</v>
      </c>
      <c r="E359" s="189" t="s">
        <v>254</v>
      </c>
      <c r="F359" s="77">
        <v>14.279</v>
      </c>
      <c r="G359" s="77">
        <v>14.279</v>
      </c>
      <c r="H359" s="77">
        <v>15.148999999999999</v>
      </c>
      <c r="I359" s="53" t="s">
        <v>161</v>
      </c>
      <c r="J359" s="78" t="s">
        <v>96</v>
      </c>
      <c r="K359" s="180" t="s">
        <v>327</v>
      </c>
    </row>
    <row r="360" spans="1:11" s="177" customFormat="1" ht="18" customHeight="1" x14ac:dyDescent="0.25">
      <c r="A360" s="183"/>
      <c r="B360" s="185"/>
      <c r="C360" s="187"/>
      <c r="D360" s="187"/>
      <c r="E360" s="190"/>
      <c r="F360" s="77"/>
      <c r="G360" s="77"/>
      <c r="H360" s="77">
        <v>3.7549999999999999</v>
      </c>
      <c r="I360" s="53" t="s">
        <v>146</v>
      </c>
      <c r="J360" s="78" t="s">
        <v>96</v>
      </c>
      <c r="K360" s="181"/>
    </row>
    <row r="361" spans="1:11" s="177" customFormat="1" ht="19.8" customHeight="1" x14ac:dyDescent="0.25">
      <c r="A361" s="182">
        <v>129</v>
      </c>
      <c r="B361" s="184" t="s">
        <v>200</v>
      </c>
      <c r="C361" s="187"/>
      <c r="D361" s="187"/>
      <c r="E361" s="190"/>
      <c r="F361" s="77">
        <v>1.484</v>
      </c>
      <c r="G361" s="77">
        <v>1.484</v>
      </c>
      <c r="H361" s="77">
        <v>1.484</v>
      </c>
      <c r="I361" s="53" t="s">
        <v>161</v>
      </c>
      <c r="J361" s="78" t="s">
        <v>93</v>
      </c>
      <c r="K361" s="180" t="s">
        <v>327</v>
      </c>
    </row>
    <row r="362" spans="1:11" s="177" customFormat="1" ht="17.399999999999999" customHeight="1" x14ac:dyDescent="0.25">
      <c r="A362" s="183"/>
      <c r="B362" s="185"/>
      <c r="C362" s="187"/>
      <c r="D362" s="187"/>
      <c r="E362" s="190"/>
      <c r="F362" s="77"/>
      <c r="G362" s="77"/>
      <c r="H362" s="77">
        <v>0.95599999999999996</v>
      </c>
      <c r="I362" s="53" t="s">
        <v>281</v>
      </c>
      <c r="J362" s="78" t="s">
        <v>93</v>
      </c>
      <c r="K362" s="181"/>
    </row>
    <row r="363" spans="1:11" s="177" customFormat="1" ht="27" customHeight="1" x14ac:dyDescent="0.25">
      <c r="A363" s="51">
        <v>130</v>
      </c>
      <c r="B363" s="110" t="s">
        <v>201</v>
      </c>
      <c r="C363" s="187"/>
      <c r="D363" s="187"/>
      <c r="E363" s="190"/>
      <c r="F363" s="77">
        <v>1.226</v>
      </c>
      <c r="G363" s="77">
        <v>1.226</v>
      </c>
      <c r="H363" s="77">
        <v>0.67900000000000005</v>
      </c>
      <c r="I363" s="53" t="s">
        <v>161</v>
      </c>
      <c r="J363" s="78" t="s">
        <v>202</v>
      </c>
      <c r="K363" s="31" t="s">
        <v>327</v>
      </c>
    </row>
    <row r="364" spans="1:11" s="177" customFormat="1" ht="27" customHeight="1" x14ac:dyDescent="0.25">
      <c r="A364" s="75">
        <v>131</v>
      </c>
      <c r="B364" s="130" t="s">
        <v>210</v>
      </c>
      <c r="C364" s="187"/>
      <c r="D364" s="187"/>
      <c r="E364" s="190"/>
      <c r="F364" s="77"/>
      <c r="G364" s="77"/>
      <c r="H364" s="77">
        <v>0.153</v>
      </c>
      <c r="I364" s="53" t="s">
        <v>161</v>
      </c>
      <c r="J364" s="78" t="s">
        <v>123</v>
      </c>
      <c r="K364" s="31" t="s">
        <v>327</v>
      </c>
    </row>
    <row r="365" spans="1:11" s="177" customFormat="1" ht="13.5" customHeight="1" x14ac:dyDescent="0.25">
      <c r="A365" s="75">
        <v>132</v>
      </c>
      <c r="B365" s="130" t="s">
        <v>203</v>
      </c>
      <c r="C365" s="187"/>
      <c r="D365" s="187"/>
      <c r="E365" s="190"/>
      <c r="F365" s="77">
        <v>0.5</v>
      </c>
      <c r="G365" s="77">
        <v>0.5</v>
      </c>
      <c r="H365" s="77">
        <v>0.42699999999999999</v>
      </c>
      <c r="I365" s="53" t="s">
        <v>161</v>
      </c>
      <c r="J365" s="78" t="s">
        <v>167</v>
      </c>
      <c r="K365" s="31" t="s">
        <v>327</v>
      </c>
    </row>
    <row r="366" spans="1:11" s="44" customFormat="1" ht="26.4" x14ac:dyDescent="0.25">
      <c r="A366" s="51">
        <v>133</v>
      </c>
      <c r="B366" s="82" t="s">
        <v>209</v>
      </c>
      <c r="C366" s="188"/>
      <c r="D366" s="188"/>
      <c r="E366" s="191"/>
      <c r="F366" s="169">
        <v>0.5</v>
      </c>
      <c r="G366" s="169">
        <v>0.5</v>
      </c>
      <c r="H366" s="169">
        <v>0.80700000000000005</v>
      </c>
      <c r="I366" s="53" t="s">
        <v>161</v>
      </c>
      <c r="J366" s="78" t="s">
        <v>129</v>
      </c>
      <c r="K366" s="31" t="s">
        <v>327</v>
      </c>
    </row>
    <row r="367" spans="1:11" s="178" customFormat="1" ht="31.5" customHeight="1" x14ac:dyDescent="0.3">
      <c r="A367" s="63"/>
      <c r="B367" s="83" t="s">
        <v>220</v>
      </c>
      <c r="C367" s="84"/>
      <c r="D367" s="84"/>
      <c r="E367" s="63"/>
      <c r="F367" s="64">
        <f>F368+F370+F372+F373+F375+F377</f>
        <v>20.200999999999997</v>
      </c>
      <c r="G367" s="64">
        <f>G368+G370+G372+G373+G375+G377</f>
        <v>20.200999999999997</v>
      </c>
      <c r="H367" s="64">
        <f>H368+H370+H372+H373+H375+H377+H369+H374+H371+H376</f>
        <v>27.825000000000003</v>
      </c>
      <c r="I367" s="63"/>
      <c r="J367" s="63"/>
      <c r="K367" s="31"/>
    </row>
    <row r="368" spans="1:11" s="177" customFormat="1" ht="21.6" customHeight="1" x14ac:dyDescent="0.25">
      <c r="A368" s="182">
        <v>134</v>
      </c>
      <c r="B368" s="184" t="s">
        <v>199</v>
      </c>
      <c r="C368" s="186" t="s">
        <v>12</v>
      </c>
      <c r="D368" s="186" t="s">
        <v>341</v>
      </c>
      <c r="E368" s="189" t="s">
        <v>253</v>
      </c>
      <c r="F368" s="77">
        <v>16.321999999999999</v>
      </c>
      <c r="G368" s="77">
        <v>16.321999999999999</v>
      </c>
      <c r="H368" s="77">
        <v>18.353000000000002</v>
      </c>
      <c r="I368" s="53" t="s">
        <v>161</v>
      </c>
      <c r="J368" s="78" t="s">
        <v>96</v>
      </c>
      <c r="K368" s="180" t="s">
        <v>327</v>
      </c>
    </row>
    <row r="369" spans="1:11" s="177" customFormat="1" ht="17.399999999999999" customHeight="1" x14ac:dyDescent="0.25">
      <c r="A369" s="183"/>
      <c r="B369" s="185"/>
      <c r="C369" s="187"/>
      <c r="D369" s="187"/>
      <c r="E369" s="190"/>
      <c r="F369" s="77"/>
      <c r="G369" s="77"/>
      <c r="H369" s="77">
        <v>4.8</v>
      </c>
      <c r="I369" s="53" t="s">
        <v>146</v>
      </c>
      <c r="J369" s="78" t="s">
        <v>96</v>
      </c>
      <c r="K369" s="181"/>
    </row>
    <row r="370" spans="1:11" s="177" customFormat="1" ht="17.399999999999999" customHeight="1" x14ac:dyDescent="0.25">
      <c r="A370" s="182">
        <v>135</v>
      </c>
      <c r="B370" s="184" t="s">
        <v>200</v>
      </c>
      <c r="C370" s="187"/>
      <c r="D370" s="187"/>
      <c r="E370" s="190"/>
      <c r="F370" s="77">
        <v>1.119</v>
      </c>
      <c r="G370" s="77">
        <v>1.119</v>
      </c>
      <c r="H370" s="77">
        <v>1.119</v>
      </c>
      <c r="I370" s="53" t="s">
        <v>161</v>
      </c>
      <c r="J370" s="78" t="s">
        <v>93</v>
      </c>
      <c r="K370" s="180" t="s">
        <v>327</v>
      </c>
    </row>
    <row r="371" spans="1:11" s="177" customFormat="1" ht="20.399999999999999" customHeight="1" x14ac:dyDescent="0.25">
      <c r="A371" s="183"/>
      <c r="B371" s="185"/>
      <c r="C371" s="187"/>
      <c r="D371" s="187"/>
      <c r="E371" s="190"/>
      <c r="F371" s="77"/>
      <c r="G371" s="77"/>
      <c r="H371" s="77">
        <v>1.167</v>
      </c>
      <c r="I371" s="53" t="s">
        <v>281</v>
      </c>
      <c r="J371" s="78" t="s">
        <v>93</v>
      </c>
      <c r="K371" s="181"/>
    </row>
    <row r="372" spans="1:11" s="177" customFormat="1" ht="17.25" customHeight="1" x14ac:dyDescent="0.25">
      <c r="A372" s="51">
        <v>136</v>
      </c>
      <c r="B372" s="110" t="s">
        <v>201</v>
      </c>
      <c r="C372" s="187"/>
      <c r="D372" s="187"/>
      <c r="E372" s="190"/>
      <c r="F372" s="77">
        <v>1.1000000000000001</v>
      </c>
      <c r="G372" s="77">
        <v>1.1000000000000001</v>
      </c>
      <c r="H372" s="77">
        <v>1.466</v>
      </c>
      <c r="I372" s="53" t="s">
        <v>161</v>
      </c>
      <c r="J372" s="78" t="s">
        <v>202</v>
      </c>
      <c r="K372" s="31" t="s">
        <v>327</v>
      </c>
    </row>
    <row r="373" spans="1:11" s="177" customFormat="1" ht="13.5" customHeight="1" x14ac:dyDescent="0.25">
      <c r="A373" s="75">
        <v>137</v>
      </c>
      <c r="B373" s="130" t="s">
        <v>203</v>
      </c>
      <c r="C373" s="187"/>
      <c r="D373" s="187"/>
      <c r="E373" s="190"/>
      <c r="F373" s="77">
        <v>0.72</v>
      </c>
      <c r="G373" s="77">
        <v>0.72</v>
      </c>
      <c r="H373" s="77">
        <v>0.36</v>
      </c>
      <c r="I373" s="53" t="s">
        <v>161</v>
      </c>
      <c r="J373" s="78" t="s">
        <v>167</v>
      </c>
      <c r="K373" s="31" t="s">
        <v>327</v>
      </c>
    </row>
    <row r="374" spans="1:11" s="177" customFormat="1" ht="13.5" customHeight="1" x14ac:dyDescent="0.25">
      <c r="A374" s="75">
        <v>138</v>
      </c>
      <c r="B374" s="130" t="s">
        <v>210</v>
      </c>
      <c r="C374" s="187"/>
      <c r="D374" s="187"/>
      <c r="E374" s="190"/>
      <c r="F374" s="77"/>
      <c r="G374" s="77"/>
      <c r="H374" s="77"/>
      <c r="I374" s="53" t="s">
        <v>161</v>
      </c>
      <c r="J374" s="78" t="s">
        <v>123</v>
      </c>
      <c r="K374" s="31" t="s">
        <v>327</v>
      </c>
    </row>
    <row r="375" spans="1:11" s="44" customFormat="1" ht="26.4" x14ac:dyDescent="0.25">
      <c r="A375" s="51">
        <v>139</v>
      </c>
      <c r="B375" s="82" t="s">
        <v>204</v>
      </c>
      <c r="C375" s="187"/>
      <c r="D375" s="187"/>
      <c r="E375" s="190"/>
      <c r="F375" s="169">
        <v>0.56000000000000005</v>
      </c>
      <c r="G375" s="169">
        <v>0.56000000000000005</v>
      </c>
      <c r="H375" s="169"/>
      <c r="I375" s="53" t="s">
        <v>161</v>
      </c>
      <c r="J375" s="78" t="s">
        <v>205</v>
      </c>
      <c r="K375" s="31" t="s">
        <v>327</v>
      </c>
    </row>
    <row r="376" spans="1:11" s="44" customFormat="1" x14ac:dyDescent="0.25">
      <c r="A376" s="51">
        <v>140</v>
      </c>
      <c r="B376" s="82" t="s">
        <v>282</v>
      </c>
      <c r="C376" s="187"/>
      <c r="D376" s="187"/>
      <c r="E376" s="190"/>
      <c r="F376" s="169"/>
      <c r="G376" s="169"/>
      <c r="H376" s="169">
        <v>0.18</v>
      </c>
      <c r="I376" s="53" t="s">
        <v>161</v>
      </c>
      <c r="J376" s="78" t="s">
        <v>283</v>
      </c>
      <c r="K376" s="31" t="s">
        <v>327</v>
      </c>
    </row>
    <row r="377" spans="1:11" s="44" customFormat="1" ht="26.4" x14ac:dyDescent="0.25">
      <c r="A377" s="51">
        <v>141</v>
      </c>
      <c r="B377" s="82" t="s">
        <v>209</v>
      </c>
      <c r="C377" s="188"/>
      <c r="D377" s="188"/>
      <c r="E377" s="191"/>
      <c r="F377" s="169">
        <v>0.38</v>
      </c>
      <c r="G377" s="169">
        <v>0.38</v>
      </c>
      <c r="H377" s="169">
        <v>0.38</v>
      </c>
      <c r="I377" s="53" t="s">
        <v>161</v>
      </c>
      <c r="J377" s="78" t="s">
        <v>129</v>
      </c>
      <c r="K377" s="31" t="s">
        <v>327</v>
      </c>
    </row>
    <row r="378" spans="1:11" s="178" customFormat="1" ht="31.5" customHeight="1" x14ac:dyDescent="0.3">
      <c r="A378" s="63"/>
      <c r="B378" s="83" t="s">
        <v>221</v>
      </c>
      <c r="C378" s="84"/>
      <c r="D378" s="84"/>
      <c r="E378" s="63"/>
      <c r="F378" s="64">
        <f>F379+F381+F382+F383+F384</f>
        <v>15.678000000000001</v>
      </c>
      <c r="G378" s="64">
        <f t="shared" ref="G378" si="43">G379+G381+G382+G383+G384</f>
        <v>15.678000000000001</v>
      </c>
      <c r="H378" s="64">
        <f>H379+H381+H382+H383+H384+H380</f>
        <v>17.864000000000001</v>
      </c>
      <c r="I378" s="64"/>
      <c r="J378" s="63"/>
      <c r="K378" s="31"/>
    </row>
    <row r="379" spans="1:11" s="177" customFormat="1" ht="18.600000000000001" customHeight="1" x14ac:dyDescent="0.25">
      <c r="A379" s="182">
        <v>142</v>
      </c>
      <c r="B379" s="184" t="s">
        <v>199</v>
      </c>
      <c r="C379" s="186" t="s">
        <v>12</v>
      </c>
      <c r="D379" s="186" t="s">
        <v>341</v>
      </c>
      <c r="E379" s="189" t="s">
        <v>252</v>
      </c>
      <c r="F379" s="77">
        <v>12.228</v>
      </c>
      <c r="G379" s="77">
        <v>12.228</v>
      </c>
      <c r="H379" s="77">
        <v>13.268000000000001</v>
      </c>
      <c r="I379" s="53" t="s">
        <v>161</v>
      </c>
      <c r="J379" s="78" t="s">
        <v>96</v>
      </c>
      <c r="K379" s="180" t="s">
        <v>327</v>
      </c>
    </row>
    <row r="380" spans="1:11" s="177" customFormat="1" ht="22.2" customHeight="1" x14ac:dyDescent="0.25">
      <c r="A380" s="183"/>
      <c r="B380" s="185"/>
      <c r="C380" s="187"/>
      <c r="D380" s="187"/>
      <c r="E380" s="190"/>
      <c r="F380" s="77"/>
      <c r="G380" s="77"/>
      <c r="H380" s="77">
        <v>1.4259999999999999</v>
      </c>
      <c r="I380" s="53" t="s">
        <v>146</v>
      </c>
      <c r="J380" s="78" t="s">
        <v>96</v>
      </c>
      <c r="K380" s="181"/>
    </row>
    <row r="381" spans="1:11" s="177" customFormat="1" ht="19.5" customHeight="1" x14ac:dyDescent="0.25">
      <c r="A381" s="51">
        <v>143</v>
      </c>
      <c r="B381" s="110" t="s">
        <v>201</v>
      </c>
      <c r="C381" s="187"/>
      <c r="D381" s="187"/>
      <c r="E381" s="190"/>
      <c r="F381" s="77">
        <v>1.05</v>
      </c>
      <c r="G381" s="77">
        <v>1.05</v>
      </c>
      <c r="H381" s="77">
        <v>1.9330000000000001</v>
      </c>
      <c r="I381" s="53" t="s">
        <v>161</v>
      </c>
      <c r="J381" s="78" t="s">
        <v>202</v>
      </c>
      <c r="K381" s="31" t="s">
        <v>327</v>
      </c>
    </row>
    <row r="382" spans="1:11" s="177" customFormat="1" ht="13.5" customHeight="1" x14ac:dyDescent="0.25">
      <c r="A382" s="75">
        <v>144</v>
      </c>
      <c r="B382" s="130" t="s">
        <v>203</v>
      </c>
      <c r="C382" s="187"/>
      <c r="D382" s="187"/>
      <c r="E382" s="190"/>
      <c r="F382" s="77">
        <v>0.35</v>
      </c>
      <c r="G382" s="77">
        <v>0.35</v>
      </c>
      <c r="H382" s="77">
        <v>0.25</v>
      </c>
      <c r="I382" s="53" t="s">
        <v>161</v>
      </c>
      <c r="J382" s="78" t="s">
        <v>167</v>
      </c>
      <c r="K382" s="31" t="s">
        <v>327</v>
      </c>
    </row>
    <row r="383" spans="1:11" s="44" customFormat="1" ht="26.4" x14ac:dyDescent="0.25">
      <c r="A383" s="51">
        <v>145</v>
      </c>
      <c r="B383" s="82" t="s">
        <v>209</v>
      </c>
      <c r="C383" s="187"/>
      <c r="D383" s="187"/>
      <c r="E383" s="190"/>
      <c r="F383" s="169">
        <v>0.05</v>
      </c>
      <c r="G383" s="169">
        <v>0.05</v>
      </c>
      <c r="H383" s="169">
        <v>0.05</v>
      </c>
      <c r="I383" s="53" t="s">
        <v>161</v>
      </c>
      <c r="J383" s="78" t="s">
        <v>129</v>
      </c>
      <c r="K383" s="31" t="s">
        <v>327</v>
      </c>
    </row>
    <row r="384" spans="1:11" s="44" customFormat="1" ht="26.4" x14ac:dyDescent="0.25">
      <c r="A384" s="51">
        <v>146</v>
      </c>
      <c r="B384" s="82" t="s">
        <v>210</v>
      </c>
      <c r="C384" s="188"/>
      <c r="D384" s="188"/>
      <c r="E384" s="191"/>
      <c r="F384" s="169">
        <v>2</v>
      </c>
      <c r="G384" s="169">
        <v>2</v>
      </c>
      <c r="H384" s="77">
        <v>0.93700000000000006</v>
      </c>
      <c r="I384" s="53" t="s">
        <v>161</v>
      </c>
      <c r="J384" s="78" t="s">
        <v>123</v>
      </c>
      <c r="K384" s="31" t="s">
        <v>327</v>
      </c>
    </row>
    <row r="385" spans="1:11" s="178" customFormat="1" ht="31.5" customHeight="1" x14ac:dyDescent="0.3">
      <c r="A385" s="63"/>
      <c r="B385" s="83" t="s">
        <v>222</v>
      </c>
      <c r="C385" s="84"/>
      <c r="D385" s="84"/>
      <c r="E385" s="63"/>
      <c r="F385" s="64">
        <f>F386+F388+F390+F391+F392+F393</f>
        <v>16.100000000000001</v>
      </c>
      <c r="G385" s="64">
        <f t="shared" ref="G385" si="44">G386+G388+G390+G391+G392+G393</f>
        <v>16.100000000000001</v>
      </c>
      <c r="H385" s="64">
        <f>H386+H388+H390+H391+H392+H393+H387+H389</f>
        <v>21.880000000000003</v>
      </c>
      <c r="I385" s="63"/>
      <c r="J385" s="63"/>
      <c r="K385" s="31"/>
    </row>
    <row r="386" spans="1:11" s="177" customFormat="1" ht="18.600000000000001" customHeight="1" x14ac:dyDescent="0.25">
      <c r="A386" s="182">
        <v>147</v>
      </c>
      <c r="B386" s="184" t="s">
        <v>199</v>
      </c>
      <c r="C386" s="186" t="s">
        <v>12</v>
      </c>
      <c r="D386" s="186" t="s">
        <v>341</v>
      </c>
      <c r="E386" s="189" t="s">
        <v>251</v>
      </c>
      <c r="F386" s="77">
        <v>14.108000000000001</v>
      </c>
      <c r="G386" s="77">
        <v>14.108000000000001</v>
      </c>
      <c r="H386" s="77">
        <v>14.472</v>
      </c>
      <c r="I386" s="53" t="s">
        <v>161</v>
      </c>
      <c r="J386" s="78" t="s">
        <v>96</v>
      </c>
      <c r="K386" s="180" t="s">
        <v>327</v>
      </c>
    </row>
    <row r="387" spans="1:11" s="177" customFormat="1" ht="24" customHeight="1" x14ac:dyDescent="0.25">
      <c r="A387" s="183"/>
      <c r="B387" s="185"/>
      <c r="C387" s="187"/>
      <c r="D387" s="187"/>
      <c r="E387" s="190"/>
      <c r="F387" s="77"/>
      <c r="G387" s="77"/>
      <c r="H387" s="77">
        <v>4.3879999999999999</v>
      </c>
      <c r="I387" s="53" t="s">
        <v>146</v>
      </c>
      <c r="J387" s="78" t="s">
        <v>96</v>
      </c>
      <c r="K387" s="181"/>
    </row>
    <row r="388" spans="1:11" s="177" customFormat="1" ht="18" customHeight="1" x14ac:dyDescent="0.25">
      <c r="A388" s="182">
        <v>148</v>
      </c>
      <c r="B388" s="184" t="s">
        <v>200</v>
      </c>
      <c r="C388" s="187"/>
      <c r="D388" s="187"/>
      <c r="E388" s="190"/>
      <c r="F388" s="77">
        <v>0.94099999999999995</v>
      </c>
      <c r="G388" s="77">
        <v>0.94099999999999995</v>
      </c>
      <c r="H388" s="77">
        <v>0.94</v>
      </c>
      <c r="I388" s="53" t="s">
        <v>161</v>
      </c>
      <c r="J388" s="78" t="s">
        <v>93</v>
      </c>
      <c r="K388" s="180" t="s">
        <v>327</v>
      </c>
    </row>
    <row r="389" spans="1:11" s="177" customFormat="1" ht="17.399999999999999" customHeight="1" x14ac:dyDescent="0.25">
      <c r="A389" s="183"/>
      <c r="B389" s="185"/>
      <c r="C389" s="187"/>
      <c r="D389" s="187"/>
      <c r="E389" s="190"/>
      <c r="F389" s="77"/>
      <c r="G389" s="77"/>
      <c r="H389" s="77">
        <v>0.42099999999999999</v>
      </c>
      <c r="I389" s="53" t="s">
        <v>281</v>
      </c>
      <c r="J389" s="78" t="s">
        <v>93</v>
      </c>
      <c r="K389" s="181"/>
    </row>
    <row r="390" spans="1:11" s="177" customFormat="1" ht="18.75" customHeight="1" x14ac:dyDescent="0.25">
      <c r="A390" s="51">
        <v>149</v>
      </c>
      <c r="B390" s="110" t="s">
        <v>201</v>
      </c>
      <c r="C390" s="187"/>
      <c r="D390" s="187"/>
      <c r="E390" s="190"/>
      <c r="F390" s="77">
        <v>0.51100000000000001</v>
      </c>
      <c r="G390" s="77">
        <v>0.51100000000000001</v>
      </c>
      <c r="H390" s="77">
        <v>1.2849999999999999</v>
      </c>
      <c r="I390" s="53" t="s">
        <v>161</v>
      </c>
      <c r="J390" s="78" t="s">
        <v>202</v>
      </c>
      <c r="K390" s="31" t="s">
        <v>327</v>
      </c>
    </row>
    <row r="391" spans="1:11" s="177" customFormat="1" ht="13.5" customHeight="1" x14ac:dyDescent="0.25">
      <c r="A391" s="75">
        <v>150</v>
      </c>
      <c r="B391" s="130" t="s">
        <v>203</v>
      </c>
      <c r="C391" s="187"/>
      <c r="D391" s="187"/>
      <c r="E391" s="190"/>
      <c r="F391" s="77">
        <v>0.18</v>
      </c>
      <c r="G391" s="77">
        <v>0.18</v>
      </c>
      <c r="H391" s="77">
        <v>0.254</v>
      </c>
      <c r="I391" s="53" t="s">
        <v>161</v>
      </c>
      <c r="J391" s="78" t="s">
        <v>167</v>
      </c>
      <c r="K391" s="31" t="s">
        <v>327</v>
      </c>
    </row>
    <row r="392" spans="1:11" s="44" customFormat="1" x14ac:dyDescent="0.25">
      <c r="A392" s="51">
        <v>151</v>
      </c>
      <c r="B392" s="82" t="s">
        <v>208</v>
      </c>
      <c r="C392" s="187"/>
      <c r="D392" s="187"/>
      <c r="E392" s="190"/>
      <c r="F392" s="169">
        <v>0.315</v>
      </c>
      <c r="G392" s="169">
        <v>0.315</v>
      </c>
      <c r="H392" s="169"/>
      <c r="I392" s="53" t="s">
        <v>161</v>
      </c>
      <c r="J392" s="78" t="s">
        <v>94</v>
      </c>
      <c r="K392" s="31" t="s">
        <v>327</v>
      </c>
    </row>
    <row r="393" spans="1:11" s="44" customFormat="1" ht="17.399999999999999" customHeight="1" x14ac:dyDescent="0.25">
      <c r="A393" s="51">
        <v>152</v>
      </c>
      <c r="B393" s="82" t="s">
        <v>209</v>
      </c>
      <c r="C393" s="188"/>
      <c r="D393" s="188"/>
      <c r="E393" s="191"/>
      <c r="F393" s="179">
        <v>4.4999999999999998E-2</v>
      </c>
      <c r="G393" s="179">
        <v>4.4999999999999998E-2</v>
      </c>
      <c r="H393" s="169">
        <v>0.12</v>
      </c>
      <c r="I393" s="53" t="s">
        <v>161</v>
      </c>
      <c r="J393" s="78" t="s">
        <v>129</v>
      </c>
      <c r="K393" s="31" t="s">
        <v>327</v>
      </c>
    </row>
    <row r="394" spans="1:11" s="17" customFormat="1" ht="18.75" customHeight="1" outlineLevel="1" x14ac:dyDescent="0.25">
      <c r="A394" s="18"/>
      <c r="B394" s="19" t="s">
        <v>227</v>
      </c>
      <c r="C394" s="29"/>
      <c r="D394" s="29"/>
      <c r="E394" s="29"/>
      <c r="F394" s="20">
        <f>F395+F396+F397</f>
        <v>4272.348</v>
      </c>
      <c r="G394" s="20">
        <f t="shared" ref="G394:H394" si="45">G395+G396+G397</f>
        <v>4272.348</v>
      </c>
      <c r="H394" s="20">
        <f t="shared" si="45"/>
        <v>4507.0339999999997</v>
      </c>
      <c r="I394" s="29"/>
      <c r="J394" s="20"/>
      <c r="K394" s="10"/>
    </row>
    <row r="395" spans="1:11" s="17" customFormat="1" ht="16.5" customHeight="1" outlineLevel="1" x14ac:dyDescent="0.25">
      <c r="A395" s="18"/>
      <c r="B395" s="19" t="s">
        <v>13</v>
      </c>
      <c r="C395" s="29"/>
      <c r="D395" s="29"/>
      <c r="E395" s="29"/>
      <c r="F395" s="20">
        <f>F389+F371+F362+F354+F340+F313+F302+F301+F282+F277+F274+F270+F269+F266+F260+F253+F246+F238+F231+F230</f>
        <v>473.91300000000001</v>
      </c>
      <c r="G395" s="20">
        <f t="shared" ref="G395:H395" si="46">G389+G371+G362+G354+G340+G313+G302+G301+G282+G277+G274+G270+G269+G266+G260+G253+G246+G238+G231+G230</f>
        <v>473.91300000000001</v>
      </c>
      <c r="H395" s="20">
        <f t="shared" si="46"/>
        <v>3074.8589999999999</v>
      </c>
      <c r="I395" s="29"/>
      <c r="J395" s="20"/>
      <c r="K395" s="10"/>
    </row>
    <row r="396" spans="1:11" s="17" customFormat="1" ht="20.25" customHeight="1" outlineLevel="1" x14ac:dyDescent="0.25">
      <c r="A396" s="18"/>
      <c r="B396" s="19" t="s">
        <v>146</v>
      </c>
      <c r="C396" s="29"/>
      <c r="D396" s="29"/>
      <c r="E396" s="29"/>
      <c r="F396" s="20">
        <f>F387+F380+F369+F360+F352+F346+F338+F333+F327+F320+F311+F307+F299+F294+F290+F280+F276+F273+F271+F268+F267+F261+F252+F241+F239+F233+F229+F223+F219</f>
        <v>2937.19</v>
      </c>
      <c r="G396" s="20">
        <f t="shared" ref="G396:H396" si="47">G387+G380+G369+G360+G352+G346+G338+G333+G327+G320+G311+G307+G299+G294+G290+G280+G276+G273+G271+G268+G267+G261+G252+G241+G239+G233+G229+G223+G219</f>
        <v>2937.19</v>
      </c>
      <c r="H396" s="20">
        <f t="shared" si="47"/>
        <v>635.52600000000007</v>
      </c>
      <c r="I396" s="29"/>
      <c r="J396" s="20"/>
      <c r="K396" s="10"/>
    </row>
    <row r="397" spans="1:11" s="17" customFormat="1" ht="20.25" customHeight="1" outlineLevel="1" x14ac:dyDescent="0.25">
      <c r="A397" s="18"/>
      <c r="B397" s="19" t="s">
        <v>161</v>
      </c>
      <c r="C397" s="29"/>
      <c r="D397" s="29"/>
      <c r="E397" s="29"/>
      <c r="F397" s="20">
        <f>F393+F392+F391+F390+F388+F386+F384+F383+F382+F381+F379+F377+F376+F375+F374+F373+F372+F370+F368+F366+F365+F364+F363+F361+F359+F357+F356+F355+F353+F351+F349+F348+F347+F345+F343+F342+F341+F339+F337+F335+F334+F332+F330+F329+F328+F326+F324+F323+F322+F321+F319++F317+F316+F315+F314+F312+F310+F308+F306+F305+F304+F303+F300+F298+F296+F295+F293+F291+F289+F288+F284+F283+F281+F279+F278+F275+F272+F265+F264+F263+F262+F258+F257+F256+F255+F254+F251+F249+F248+F247+F240+F237+F232+F227+F226+F225+F224+F222+F221+F218</f>
        <v>861.24500000000012</v>
      </c>
      <c r="G397" s="20">
        <f t="shared" ref="G397:H397" si="48">G393+G392+G391+G390+G388+G386+G384+G383+G382+G381+G379+G377+G376+G375+G374+G373+G372+G370+G368+G366+G365+G364+G363+G361+G359+G357+G356+G355+G353+G351+G349+G348+G347+G345+G343+G342+G341+G339+G337+G335+G334+G332+G330+G329+G328+G326+G324+G323+G322+G321+G319++G317+G316+G315+G314+G312+G310+G308+G306+G305+G304+G303+G300+G298+G296+G295+G293+G291+G289+G288+G284+G283+G281+G279+G278+G275+G272+G265+G264+G263+G262+G258+G257+G256+G255+G254+G251+G249+G248+G247+G240+G237+G232+G227+G226+G225+G224+G222+G221+G218</f>
        <v>861.24500000000012</v>
      </c>
      <c r="H397" s="20">
        <f t="shared" si="48"/>
        <v>796.64899999999977</v>
      </c>
      <c r="I397" s="29"/>
      <c r="J397" s="20"/>
      <c r="K397" s="10"/>
    </row>
    <row r="398" spans="1:11" s="17" customFormat="1" ht="18.75" customHeight="1" outlineLevel="1" x14ac:dyDescent="0.25">
      <c r="A398" s="18"/>
      <c r="B398" s="19" t="s">
        <v>62</v>
      </c>
      <c r="C398" s="29"/>
      <c r="D398" s="29"/>
      <c r="E398" s="29"/>
      <c r="F398" s="20">
        <f>F399+F400+F401</f>
        <v>4272.348</v>
      </c>
      <c r="G398" s="20">
        <f t="shared" ref="G398:H398" si="49">G399+G400+G401</f>
        <v>4272.348</v>
      </c>
      <c r="H398" s="20">
        <f t="shared" si="49"/>
        <v>4507.0339999999997</v>
      </c>
      <c r="I398" s="29"/>
      <c r="J398" s="20"/>
      <c r="K398" s="10"/>
    </row>
    <row r="399" spans="1:11" s="17" customFormat="1" ht="16.5" customHeight="1" outlineLevel="1" x14ac:dyDescent="0.25">
      <c r="A399" s="18"/>
      <c r="B399" s="19" t="s">
        <v>13</v>
      </c>
      <c r="C399" s="29"/>
      <c r="D399" s="29"/>
      <c r="E399" s="29"/>
      <c r="F399" s="20">
        <f>F395</f>
        <v>473.91300000000001</v>
      </c>
      <c r="G399" s="20">
        <f t="shared" ref="G399:H399" si="50">G395</f>
        <v>473.91300000000001</v>
      </c>
      <c r="H399" s="20">
        <f t="shared" si="50"/>
        <v>3074.8589999999999</v>
      </c>
      <c r="I399" s="29"/>
      <c r="J399" s="20"/>
      <c r="K399" s="10"/>
    </row>
    <row r="400" spans="1:11" s="17" customFormat="1" ht="20.25" customHeight="1" outlineLevel="1" x14ac:dyDescent="0.25">
      <c r="A400" s="18"/>
      <c r="B400" s="19" t="s">
        <v>146</v>
      </c>
      <c r="C400" s="29"/>
      <c r="D400" s="29"/>
      <c r="E400" s="29"/>
      <c r="F400" s="20">
        <f>F396</f>
        <v>2937.19</v>
      </c>
      <c r="G400" s="20">
        <f t="shared" ref="G400:H400" si="51">G396</f>
        <v>2937.19</v>
      </c>
      <c r="H400" s="20">
        <f t="shared" si="51"/>
        <v>635.52600000000007</v>
      </c>
      <c r="I400" s="29"/>
      <c r="J400" s="20"/>
      <c r="K400" s="10"/>
    </row>
    <row r="401" spans="1:11" s="17" customFormat="1" ht="20.25" customHeight="1" outlineLevel="1" x14ac:dyDescent="0.25">
      <c r="A401" s="18"/>
      <c r="B401" s="19" t="s">
        <v>161</v>
      </c>
      <c r="C401" s="29"/>
      <c r="D401" s="29"/>
      <c r="E401" s="29"/>
      <c r="F401" s="20">
        <f>F397</f>
        <v>861.24500000000012</v>
      </c>
      <c r="G401" s="20">
        <f t="shared" ref="G401:H401" si="52">G397</f>
        <v>861.24500000000012</v>
      </c>
      <c r="H401" s="20">
        <f t="shared" si="52"/>
        <v>796.64899999999977</v>
      </c>
      <c r="I401" s="29"/>
      <c r="J401" s="20"/>
      <c r="K401" s="10"/>
    </row>
    <row r="402" spans="1:11" s="17" customFormat="1" ht="18.75" customHeight="1" outlineLevel="1" x14ac:dyDescent="0.25">
      <c r="A402" s="18"/>
      <c r="B402" s="19" t="s">
        <v>248</v>
      </c>
      <c r="C402" s="29"/>
      <c r="D402" s="29"/>
      <c r="E402" s="29"/>
      <c r="F402" s="20">
        <f>F403+F404+F405+F406</f>
        <v>11639.923000000001</v>
      </c>
      <c r="G402" s="20">
        <f t="shared" ref="G402:H402" si="53">G403+G404+G405+G406</f>
        <v>11639.923000000001</v>
      </c>
      <c r="H402" s="20">
        <f t="shared" si="53"/>
        <v>16266.962999999998</v>
      </c>
      <c r="I402" s="29"/>
      <c r="J402" s="20"/>
      <c r="K402" s="10"/>
    </row>
    <row r="403" spans="1:11" s="17" customFormat="1" ht="16.5" customHeight="1" outlineLevel="1" x14ac:dyDescent="0.25">
      <c r="A403" s="18"/>
      <c r="B403" s="19" t="s">
        <v>13</v>
      </c>
      <c r="C403" s="29"/>
      <c r="D403" s="29"/>
      <c r="E403" s="29"/>
      <c r="F403" s="20">
        <f>F399+F185+F59</f>
        <v>1127.0419999999999</v>
      </c>
      <c r="G403" s="20">
        <f t="shared" ref="G403:H403" si="54">G399+G185+G59</f>
        <v>1127.0419999999999</v>
      </c>
      <c r="H403" s="20">
        <f t="shared" si="54"/>
        <v>4127.9589999999998</v>
      </c>
      <c r="I403" s="29"/>
      <c r="J403" s="20"/>
      <c r="K403" s="10"/>
    </row>
    <row r="404" spans="1:11" s="17" customFormat="1" ht="20.25" customHeight="1" outlineLevel="1" x14ac:dyDescent="0.25">
      <c r="A404" s="18"/>
      <c r="B404" s="19" t="s">
        <v>146</v>
      </c>
      <c r="C404" s="29"/>
      <c r="D404" s="29"/>
      <c r="E404" s="29"/>
      <c r="F404" s="20">
        <f>F400+F186+F60</f>
        <v>3766.5680000000002</v>
      </c>
      <c r="G404" s="20">
        <f t="shared" ref="G404:H404" si="55">G400+G186+G60</f>
        <v>3766.5680000000002</v>
      </c>
      <c r="H404" s="20">
        <f t="shared" si="55"/>
        <v>2346.8569999999995</v>
      </c>
      <c r="I404" s="29"/>
      <c r="J404" s="20"/>
      <c r="K404" s="10"/>
    </row>
    <row r="405" spans="1:11" s="17" customFormat="1" ht="20.25" customHeight="1" outlineLevel="1" x14ac:dyDescent="0.25">
      <c r="A405" s="65"/>
      <c r="B405" s="19" t="s">
        <v>161</v>
      </c>
      <c r="C405" s="29"/>
      <c r="D405" s="29"/>
      <c r="E405" s="29"/>
      <c r="F405" s="20">
        <f>F401+F187+F61</f>
        <v>1568.3130000000001</v>
      </c>
      <c r="G405" s="20">
        <f t="shared" ref="G405:H405" si="56">G401+G187+G61</f>
        <v>1568.3130000000001</v>
      </c>
      <c r="H405" s="20">
        <f t="shared" si="56"/>
        <v>1044.3469999999998</v>
      </c>
      <c r="I405" s="29"/>
      <c r="J405" s="20"/>
      <c r="K405" s="10"/>
    </row>
    <row r="406" spans="1:11" ht="15.6" x14ac:dyDescent="0.25">
      <c r="A406" s="29"/>
      <c r="B406" s="19" t="s">
        <v>44</v>
      </c>
      <c r="C406" s="29"/>
      <c r="D406" s="29"/>
      <c r="E406" s="29"/>
      <c r="F406" s="20">
        <f>F62</f>
        <v>5178</v>
      </c>
      <c r="G406" s="20">
        <f t="shared" ref="G406:H406" si="57">G62</f>
        <v>5178</v>
      </c>
      <c r="H406" s="20">
        <f t="shared" si="57"/>
        <v>8747.7999999999993</v>
      </c>
      <c r="I406" s="29"/>
      <c r="J406" s="29"/>
      <c r="K406" s="30"/>
    </row>
    <row r="407" spans="1:11" x14ac:dyDescent="0.25">
      <c r="F407" s="34">
        <f>F402-F406-F20-F21</f>
        <v>5808.7940000000008</v>
      </c>
      <c r="G407" s="34">
        <f t="shared" ref="G407:H407" si="58">G402-G406-G20-G21</f>
        <v>5808.7940000000008</v>
      </c>
      <c r="H407" s="34">
        <f t="shared" si="58"/>
        <v>6866.0629999999983</v>
      </c>
    </row>
  </sheetData>
  <autoFilter ref="A12:K12" xr:uid="{6CA5A9C6-A97B-46E7-89AD-6DBD49246CEF}"/>
  <mergeCells count="235">
    <mergeCell ref="C45:C46"/>
    <mergeCell ref="E45:E46"/>
    <mergeCell ref="C48:C49"/>
    <mergeCell ref="E48:E49"/>
    <mergeCell ref="C51:C52"/>
    <mergeCell ref="E51:E52"/>
    <mergeCell ref="D45:D46"/>
    <mergeCell ref="D48:D49"/>
    <mergeCell ref="D51:D52"/>
    <mergeCell ref="D298:D308"/>
    <mergeCell ref="C345:C349"/>
    <mergeCell ref="E345:E349"/>
    <mergeCell ref="B94:B96"/>
    <mergeCell ref="C83:C110"/>
    <mergeCell ref="E83:E110"/>
    <mergeCell ref="C116:C158"/>
    <mergeCell ref="E116:E158"/>
    <mergeCell ref="D345:D349"/>
    <mergeCell ref="D83:D110"/>
    <mergeCell ref="D116:D167"/>
    <mergeCell ref="D173:D179"/>
    <mergeCell ref="D221:D235"/>
    <mergeCell ref="D237:D249"/>
    <mergeCell ref="D251:D258"/>
    <mergeCell ref="C251:C258"/>
    <mergeCell ref="E251:E258"/>
    <mergeCell ref="B345:B346"/>
    <mergeCell ref="B280:B282"/>
    <mergeCell ref="B136:B137"/>
    <mergeCell ref="B277:B278"/>
    <mergeCell ref="B260:B262"/>
    <mergeCell ref="A274:A276"/>
    <mergeCell ref="B274:B276"/>
    <mergeCell ref="A277:A278"/>
    <mergeCell ref="A270:A271"/>
    <mergeCell ref="A152:A153"/>
    <mergeCell ref="A173:A174"/>
    <mergeCell ref="A312:A313"/>
    <mergeCell ref="B312:B313"/>
    <mergeCell ref="B285:B286"/>
    <mergeCell ref="A337:A338"/>
    <mergeCell ref="B337:B338"/>
    <mergeCell ref="A345:A346"/>
    <mergeCell ref="A124:A125"/>
    <mergeCell ref="A132:A133"/>
    <mergeCell ref="B152:B153"/>
    <mergeCell ref="B100:B101"/>
    <mergeCell ref="B232:B233"/>
    <mergeCell ref="B88:B89"/>
    <mergeCell ref="B132:B133"/>
    <mergeCell ref="B124:B125"/>
    <mergeCell ref="B48:B49"/>
    <mergeCell ref="B83:B84"/>
    <mergeCell ref="J1:K1"/>
    <mergeCell ref="A3:K3"/>
    <mergeCell ref="A4:K4"/>
    <mergeCell ref="A5:K5"/>
    <mergeCell ref="A6:K6"/>
    <mergeCell ref="A7:K7"/>
    <mergeCell ref="A10:A11"/>
    <mergeCell ref="B10:B11"/>
    <mergeCell ref="C10:C11"/>
    <mergeCell ref="D10:D11"/>
    <mergeCell ref="E10:E11"/>
    <mergeCell ref="F10:H10"/>
    <mergeCell ref="I10:I11"/>
    <mergeCell ref="J10:J11"/>
    <mergeCell ref="K10:K11"/>
    <mergeCell ref="K152:K153"/>
    <mergeCell ref="K45:K46"/>
    <mergeCell ref="A45:A46"/>
    <mergeCell ref="K48:K49"/>
    <mergeCell ref="A48:A49"/>
    <mergeCell ref="K51:K52"/>
    <mergeCell ref="A51:A52"/>
    <mergeCell ref="A94:A96"/>
    <mergeCell ref="A100:A101"/>
    <mergeCell ref="K94:K96"/>
    <mergeCell ref="K100:K101"/>
    <mergeCell ref="K124:K125"/>
    <mergeCell ref="K132:K133"/>
    <mergeCell ref="A136:A137"/>
    <mergeCell ref="K136:K137"/>
    <mergeCell ref="A83:A84"/>
    <mergeCell ref="K83:K84"/>
    <mergeCell ref="K85:K86"/>
    <mergeCell ref="K88:K89"/>
    <mergeCell ref="A85:A86"/>
    <mergeCell ref="A88:A89"/>
    <mergeCell ref="B45:B46"/>
    <mergeCell ref="B51:B52"/>
    <mergeCell ref="B85:B86"/>
    <mergeCell ref="K173:K174"/>
    <mergeCell ref="K218:K219"/>
    <mergeCell ref="A218:A219"/>
    <mergeCell ref="A238:A241"/>
    <mergeCell ref="K238:K241"/>
    <mergeCell ref="C218:C219"/>
    <mergeCell ref="E218:E219"/>
    <mergeCell ref="D218:D219"/>
    <mergeCell ref="A222:A223"/>
    <mergeCell ref="A229:A230"/>
    <mergeCell ref="A232:A233"/>
    <mergeCell ref="B173:B174"/>
    <mergeCell ref="B238:B241"/>
    <mergeCell ref="C221:C235"/>
    <mergeCell ref="E221:E235"/>
    <mergeCell ref="C237:C249"/>
    <mergeCell ref="E237:E249"/>
    <mergeCell ref="C173:C179"/>
    <mergeCell ref="E173:E179"/>
    <mergeCell ref="A246:A247"/>
    <mergeCell ref="B246:B247"/>
    <mergeCell ref="B218:B219"/>
    <mergeCell ref="B222:B223"/>
    <mergeCell ref="B229:B230"/>
    <mergeCell ref="K270:K271"/>
    <mergeCell ref="K274:K276"/>
    <mergeCell ref="K277:K278"/>
    <mergeCell ref="K251:K253"/>
    <mergeCell ref="A260:A262"/>
    <mergeCell ref="K260:K262"/>
    <mergeCell ref="A265:A268"/>
    <mergeCell ref="K265:K268"/>
    <mergeCell ref="A251:A253"/>
    <mergeCell ref="B270:B271"/>
    <mergeCell ref="B272:B273"/>
    <mergeCell ref="B265:B268"/>
    <mergeCell ref="B251:B253"/>
    <mergeCell ref="D260:D286"/>
    <mergeCell ref="C260:C286"/>
    <mergeCell ref="E260:E286"/>
    <mergeCell ref="K280:K282"/>
    <mergeCell ref="K285:K286"/>
    <mergeCell ref="A285:A286"/>
    <mergeCell ref="A280:A282"/>
    <mergeCell ref="A293:A294"/>
    <mergeCell ref="K293:K294"/>
    <mergeCell ref="K289:K290"/>
    <mergeCell ref="A289:A290"/>
    <mergeCell ref="A272:A273"/>
    <mergeCell ref="K272:K273"/>
    <mergeCell ref="C293:C296"/>
    <mergeCell ref="E293:E296"/>
    <mergeCell ref="B293:B294"/>
    <mergeCell ref="E288:E291"/>
    <mergeCell ref="C288:C291"/>
    <mergeCell ref="B289:B290"/>
    <mergeCell ref="D288:D291"/>
    <mergeCell ref="D293:D296"/>
    <mergeCell ref="K312:K313"/>
    <mergeCell ref="K319:K320"/>
    <mergeCell ref="A319:A320"/>
    <mergeCell ref="B319:B320"/>
    <mergeCell ref="A298:A299"/>
    <mergeCell ref="B298:B299"/>
    <mergeCell ref="K298:K299"/>
    <mergeCell ref="A310:A311"/>
    <mergeCell ref="B310:B311"/>
    <mergeCell ref="K310:K311"/>
    <mergeCell ref="A300:A302"/>
    <mergeCell ref="B300:B302"/>
    <mergeCell ref="K300:K302"/>
    <mergeCell ref="A306:A307"/>
    <mergeCell ref="B306:B307"/>
    <mergeCell ref="K306:K307"/>
    <mergeCell ref="E310:E317"/>
    <mergeCell ref="C298:C308"/>
    <mergeCell ref="E298:E308"/>
    <mergeCell ref="C319:C324"/>
    <mergeCell ref="E319:E324"/>
    <mergeCell ref="C310:C317"/>
    <mergeCell ref="D310:D317"/>
    <mergeCell ref="D319:D324"/>
    <mergeCell ref="K337:K338"/>
    <mergeCell ref="A339:A340"/>
    <mergeCell ref="B339:B340"/>
    <mergeCell ref="K339:K340"/>
    <mergeCell ref="A326:A327"/>
    <mergeCell ref="B326:B327"/>
    <mergeCell ref="K326:K327"/>
    <mergeCell ref="A332:A333"/>
    <mergeCell ref="B332:B333"/>
    <mergeCell ref="K332:K333"/>
    <mergeCell ref="C332:C335"/>
    <mergeCell ref="E332:E335"/>
    <mergeCell ref="C326:C330"/>
    <mergeCell ref="E326:E330"/>
    <mergeCell ref="C337:C343"/>
    <mergeCell ref="E337:E343"/>
    <mergeCell ref="D326:D330"/>
    <mergeCell ref="D332:D335"/>
    <mergeCell ref="D337:D343"/>
    <mergeCell ref="A386:A387"/>
    <mergeCell ref="B386:B387"/>
    <mergeCell ref="K386:K387"/>
    <mergeCell ref="A388:A389"/>
    <mergeCell ref="B388:B389"/>
    <mergeCell ref="K388:K389"/>
    <mergeCell ref="A370:A371"/>
    <mergeCell ref="B370:B371"/>
    <mergeCell ref="K370:K371"/>
    <mergeCell ref="K379:K380"/>
    <mergeCell ref="A379:A380"/>
    <mergeCell ref="B379:B380"/>
    <mergeCell ref="C368:C377"/>
    <mergeCell ref="E368:E377"/>
    <mergeCell ref="C386:C393"/>
    <mergeCell ref="E386:E393"/>
    <mergeCell ref="C379:C384"/>
    <mergeCell ref="E379:E384"/>
    <mergeCell ref="D368:D377"/>
    <mergeCell ref="D379:D384"/>
    <mergeCell ref="D386:D393"/>
    <mergeCell ref="K359:K360"/>
    <mergeCell ref="K361:K362"/>
    <mergeCell ref="A361:A362"/>
    <mergeCell ref="B361:B362"/>
    <mergeCell ref="A368:A369"/>
    <mergeCell ref="B368:B369"/>
    <mergeCell ref="K368:K369"/>
    <mergeCell ref="A351:A352"/>
    <mergeCell ref="B351:B352"/>
    <mergeCell ref="K351:K352"/>
    <mergeCell ref="A353:A354"/>
    <mergeCell ref="K353:K354"/>
    <mergeCell ref="C359:C366"/>
    <mergeCell ref="E359:E366"/>
    <mergeCell ref="C351:C357"/>
    <mergeCell ref="E351:E357"/>
    <mergeCell ref="B359:B360"/>
    <mergeCell ref="A359:A360"/>
    <mergeCell ref="B353:B354"/>
    <mergeCell ref="D351:D357"/>
    <mergeCell ref="D359:D36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3" orientation="landscape" blackAndWhite="1" horizontalDpi="180" verticalDpi="180" r:id="rId1"/>
  <headerFooter>
    <oddFooter>&amp;R&amp;"Times New Roman,обычный"&amp;10&amp;P</oddFooter>
  </headerFooter>
  <rowBreaks count="11" manualBreakCount="11">
    <brk id="35" max="10" man="1"/>
    <brk id="73" max="10" man="1"/>
    <brk id="103" max="10" man="1"/>
    <brk id="119" max="10" man="1"/>
    <brk id="164" max="10" man="1"/>
    <brk id="187" max="10" man="1"/>
    <brk id="219" max="10" man="1"/>
    <brk id="249" max="10" man="1"/>
    <brk id="286" max="10" man="1"/>
    <brk id="324" max="10" man="1"/>
    <brk id="3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рус</vt:lpstr>
      <vt:lpstr>рус!_GoBack</vt:lpstr>
      <vt:lpstr>рус!Заголовки_для_печати</vt:lpstr>
      <vt:lpstr>рус!Область_печати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Acer</cp:lastModifiedBy>
  <cp:lastPrinted>2022-02-15T11:07:34Z</cp:lastPrinted>
  <dcterms:created xsi:type="dcterms:W3CDTF">2018-03-30T10:24:22Z</dcterms:created>
  <dcterms:modified xsi:type="dcterms:W3CDTF">2022-02-15T11:42:57Z</dcterms:modified>
</cp:coreProperties>
</file>